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"/>
    </mc:Choice>
  </mc:AlternateContent>
  <xr:revisionPtr revIDLastSave="0" documentId="13_ncr:1_{8D6D779C-52FD-44E3-BE9D-ADC7D810042F}" xr6:coauthVersionLast="45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4" l="1"/>
  <c r="K31" i="4"/>
  <c r="J31" i="4"/>
  <c r="I31" i="4"/>
  <c r="H31" i="4"/>
  <c r="G31" i="4"/>
  <c r="L30" i="4"/>
  <c r="K30" i="4"/>
  <c r="J30" i="4"/>
  <c r="I30" i="4"/>
  <c r="H30" i="4"/>
  <c r="G30" i="4"/>
  <c r="M30" i="4" s="1"/>
  <c r="N30" i="4" s="1"/>
  <c r="L29" i="4"/>
  <c r="K29" i="4"/>
  <c r="J29" i="4"/>
  <c r="I29" i="4"/>
  <c r="H29" i="4"/>
  <c r="G29" i="4"/>
  <c r="L28" i="4"/>
  <c r="K28" i="4"/>
  <c r="J28" i="4"/>
  <c r="I28" i="4"/>
  <c r="H28" i="4"/>
  <c r="G28" i="4"/>
  <c r="M28" i="4" s="1"/>
  <c r="L27" i="4"/>
  <c r="K27" i="4"/>
  <c r="J27" i="4"/>
  <c r="I27" i="4"/>
  <c r="H27" i="4"/>
  <c r="G27" i="4"/>
  <c r="L26" i="4"/>
  <c r="K26" i="4"/>
  <c r="J26" i="4"/>
  <c r="I26" i="4"/>
  <c r="H26" i="4"/>
  <c r="G26" i="4"/>
  <c r="M26" i="4" s="1"/>
  <c r="N26" i="4" s="1"/>
  <c r="L25" i="4"/>
  <c r="K25" i="4"/>
  <c r="J25" i="4"/>
  <c r="I25" i="4"/>
  <c r="H25" i="4"/>
  <c r="G25" i="4"/>
  <c r="L24" i="4"/>
  <c r="K24" i="4"/>
  <c r="J24" i="4"/>
  <c r="I24" i="4"/>
  <c r="H24" i="4"/>
  <c r="G24" i="4"/>
  <c r="L23" i="4"/>
  <c r="K23" i="4"/>
  <c r="J23" i="4"/>
  <c r="I23" i="4"/>
  <c r="H23" i="4"/>
  <c r="G23" i="4"/>
  <c r="L22" i="4"/>
  <c r="K22" i="4"/>
  <c r="J22" i="4"/>
  <c r="I22" i="4"/>
  <c r="H22" i="4"/>
  <c r="G22" i="4"/>
  <c r="M22" i="4" s="1"/>
  <c r="N22" i="4" s="1"/>
  <c r="L21" i="4"/>
  <c r="K21" i="4"/>
  <c r="J21" i="4"/>
  <c r="I21" i="4"/>
  <c r="H21" i="4"/>
  <c r="G21" i="4"/>
  <c r="L20" i="4"/>
  <c r="K20" i="4"/>
  <c r="J20" i="4"/>
  <c r="I20" i="4"/>
  <c r="H20" i="4"/>
  <c r="G20" i="4"/>
  <c r="L19" i="4"/>
  <c r="K19" i="4"/>
  <c r="J19" i="4"/>
  <c r="I19" i="4"/>
  <c r="H19" i="4"/>
  <c r="G19" i="4"/>
  <c r="L18" i="4"/>
  <c r="K18" i="4"/>
  <c r="J18" i="4"/>
  <c r="I18" i="4"/>
  <c r="H18" i="4"/>
  <c r="G18" i="4"/>
  <c r="M18" i="4" s="1"/>
  <c r="N18" i="4" s="1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M14" i="4" s="1"/>
  <c r="N14" i="4" s="1"/>
  <c r="L13" i="4"/>
  <c r="K13" i="4"/>
  <c r="J13" i="4"/>
  <c r="I13" i="4"/>
  <c r="H13" i="4"/>
  <c r="G13" i="4"/>
  <c r="M12" i="4"/>
  <c r="L11" i="4"/>
  <c r="K11" i="4"/>
  <c r="J11" i="4"/>
  <c r="I11" i="4"/>
  <c r="H11" i="4"/>
  <c r="G11" i="4"/>
  <c r="M9" i="4"/>
  <c r="N9" i="4" s="1"/>
  <c r="L8" i="4"/>
  <c r="K8" i="4"/>
  <c r="J8" i="4"/>
  <c r="I8" i="4"/>
  <c r="H8" i="4"/>
  <c r="G8" i="4"/>
  <c r="L6" i="4"/>
  <c r="K6" i="4"/>
  <c r="J6" i="4"/>
  <c r="I6" i="4"/>
  <c r="H6" i="4"/>
  <c r="G6" i="4"/>
  <c r="L5" i="4"/>
  <c r="K5" i="4"/>
  <c r="J5" i="4"/>
  <c r="I5" i="4"/>
  <c r="H5" i="4"/>
  <c r="G5" i="4"/>
  <c r="M5" i="4" s="1"/>
  <c r="M10" i="4"/>
  <c r="N10" i="4" s="1"/>
  <c r="C16" i="3"/>
  <c r="N5" i="4" l="1"/>
  <c r="M13" i="4"/>
  <c r="N13" i="4" s="1"/>
  <c r="M17" i="4"/>
  <c r="N17" i="4" s="1"/>
  <c r="M21" i="4"/>
  <c r="N21" i="4" s="1"/>
  <c r="M25" i="4"/>
  <c r="N25" i="4" s="1"/>
  <c r="N28" i="4"/>
  <c r="M29" i="4"/>
  <c r="N29" i="4" s="1"/>
  <c r="M31" i="4"/>
  <c r="N31" i="4" s="1"/>
  <c r="M6" i="4"/>
  <c r="N12" i="4"/>
  <c r="N6" i="4"/>
  <c r="M8" i="4"/>
  <c r="N8" i="4" s="1"/>
  <c r="M16" i="4"/>
  <c r="N16" i="4" s="1"/>
  <c r="M20" i="4"/>
  <c r="N20" i="4" s="1"/>
  <c r="M24" i="4"/>
  <c r="N24" i="4" s="1"/>
  <c r="M7" i="4"/>
  <c r="N7" i="4" s="1"/>
  <c r="M11" i="4"/>
  <c r="N11" i="4" s="1"/>
  <c r="M15" i="4"/>
  <c r="N15" i="4" s="1"/>
  <c r="M19" i="4"/>
  <c r="N19" i="4" s="1"/>
  <c r="M23" i="4"/>
  <c r="N23" i="4" s="1"/>
  <c r="M27" i="4"/>
  <c r="N27" i="4" s="1"/>
</calcChain>
</file>

<file path=xl/sharedStrings.xml><?xml version="1.0" encoding="utf-8"?>
<sst xmlns="http://schemas.openxmlformats.org/spreadsheetml/2006/main" count="269" uniqueCount="184">
  <si>
    <t>KODE MK</t>
  </si>
  <si>
    <t>D1B2A39R</t>
  </si>
  <si>
    <t>NAMA MK</t>
  </si>
  <si>
    <t>TEKNIK GEMPA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</si>
  <si>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</si>
  <si>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</si>
  <si>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</si>
  <si>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</si>
  <si>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</si>
  <si>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</si>
  <si>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</si>
  <si>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</si>
  <si>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</si>
  <si>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</si>
  <si>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</si>
  <si>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</si>
  <si>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</si>
  <si>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</si>
  <si>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</si>
  <si>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</si>
  <si>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</si>
  <si>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</si>
  <si>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</si>
  <si>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</si>
  <si>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</si>
  <si>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</si>
  <si>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</si>
  <si>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</si>
  <si>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</si>
  <si>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</si>
  <si>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</si>
  <si>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</si>
  <si>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</si>
  <si>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</si>
  <si>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</si>
  <si>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</si>
  <si>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</si>
  <si>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</si>
  <si>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</si>
  <si>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</si>
  <si>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</si>
  <si>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</si>
  <si>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</si>
  <si>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</si>
  <si>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</si>
  <si>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</si>
  <si>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</si>
  <si>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</si>
  <si>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</si>
  <si>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</si>
  <si>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</si>
  <si>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</si>
  <si>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</si>
  <si>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</si>
  <si>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</si>
  <si>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</si>
  <si>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</si>
  <si>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</si>
  <si>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</si>
  <si>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</si>
  <si>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</si>
  <si>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</si>
  <si>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</si>
  <si>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</si>
  <si>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</si>
  <si>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</si>
  <si>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</si>
  <si>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</si>
  <si>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</si>
  <si>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</si>
  <si>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</si>
  <si>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</si>
  <si>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</si>
  <si>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</si>
  <si>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</si>
  <si>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</si>
  <si>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</si>
  <si>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2019D1B127</t>
  </si>
  <si>
    <t>ANDI SAPUTRA</t>
  </si>
  <si>
    <t>2019D1B184</t>
  </si>
  <si>
    <t>DIMAS ALDI PRATAMA PUTRA</t>
  </si>
  <si>
    <t>2019D1B192</t>
  </si>
  <si>
    <t>LALU M. SESAR GENTA PAMUNGKAS</t>
  </si>
  <si>
    <t>2019D1B202</t>
  </si>
  <si>
    <t>SIWANSYAH</t>
  </si>
  <si>
    <t>2020D1B036</t>
  </si>
  <si>
    <t>ARDYAN PERDANA PUTRA</t>
  </si>
  <si>
    <t>2020D1B037</t>
  </si>
  <si>
    <t>ARIEF SURYA UTOMO</t>
  </si>
  <si>
    <t>2020D1B054</t>
  </si>
  <si>
    <t>ERI IRAWANSYAH</t>
  </si>
  <si>
    <t>2020D1B057</t>
  </si>
  <si>
    <t>FAUZAN AZMI</t>
  </si>
  <si>
    <t>2020D1B063</t>
  </si>
  <si>
    <t>HAKIMUL AMRI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</si>
  <si>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</si>
  <si>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</si>
  <si>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</si>
  <si>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</si>
  <si>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</si>
  <si>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</si>
  <si>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</si>
  <si>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</si>
  <si>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</si>
  <si>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</si>
  <si>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</si>
  <si>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</si>
  <si>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2022D1B014</t>
  </si>
  <si>
    <t>AULYA ANANDA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</si>
  <si>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</si>
  <si>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</si>
  <si>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</si>
  <si>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</si>
  <si>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</si>
  <si>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</si>
  <si>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</si>
  <si>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</si>
  <si>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</si>
  <si>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</si>
  <si>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</si>
  <si>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</si>
  <si>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</si>
  <si>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</si>
  <si>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</si>
  <si>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</si>
  <si>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</si>
  <si>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</si>
  <si>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</si>
  <si>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</si>
  <si>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</si>
  <si>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</si>
  <si>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>Kontrak Perkuliahan dan Pengenalan Karateristik Gempa</t>
  </si>
  <si>
    <t>Diskusi (Presentasi Kelompok)</t>
  </si>
  <si>
    <t>Seismologi dan Peraturan Gempa</t>
  </si>
  <si>
    <t>UTS (Ujian Tengah Semester)</t>
  </si>
  <si>
    <t>Konsep Dasar Beban Gempa pada Struktur</t>
  </si>
  <si>
    <t>Prinsip-Prinsip Perancangan Struktur Tahan Gempa</t>
  </si>
  <si>
    <t>UAS (Ujian Akhir Semester)</t>
  </si>
  <si>
    <t>Lecture Contract, and Introduction of Earthquake Characteristics</t>
  </si>
  <si>
    <t>Seismology and Seismic Code</t>
  </si>
  <si>
    <t xml:space="preserve">Discussion (Group Presentation) </t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</si>
  <si>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Peraturan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</si>
  <si>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Seismic Code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</si>
  <si>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Karateristik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</si>
  <si>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Earthquake Characteristics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</si>
  <si>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Gerakan Tanah dan Gelombang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</si>
  <si>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Ground Motion and Earthquake Wave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</si>
  <si>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</si>
  <si>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</si>
  <si>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Beban Harmonik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</si>
  <si>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Harmonic Load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</si>
  <si>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Dasar Beban Gempa pada Struktur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</si>
  <si>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Basic Concept of Earthquake Load on the Structure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</si>
  <si>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SNI 03-1726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</si>
  <si>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Concept of SNI 03-1726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</si>
  <si>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Bangunan Sederhana Tahan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</si>
  <si>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Simple Building Resistant to Earthquake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</si>
  <si>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Prinsip-Prinsip Perancangan Struktur Tahan Gempa Berdasarkan Standar dan Peraturan Terkini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</si>
  <si>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Principles of Designing Earthquake Resistant Structures Based on Current Standards and Regulations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</si>
  <si>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Analisis Dinamik Respon Spektra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</si>
  <si>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Dynamic Analysis Of Spectral Response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</si>
  <si>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MDOF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</si>
  <si>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MDOF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</si>
  <si>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Alat Pencatat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</si>
  <si>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 xml:space="preserve">Earthquake Recorder 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</si>
  <si>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Gaya Geser Dasar Horisontal Akibat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</si>
  <si>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Basic Horizontal Shear Force due to the Earthquake</t>
    </r>
  </si>
  <si>
    <t>Pengantar Dinamika Struktur;</t>
  </si>
  <si>
    <t>Introduction of Structural Dynamics; SDOF with Free Vibration</t>
  </si>
  <si>
    <t>SDOF dengan Getaran Bebas</t>
  </si>
  <si>
    <t>Introduction of Structural Dynamics; SDOF with Harmonic Load</t>
  </si>
  <si>
    <t>SDOF dengan Beban Harmonik</t>
  </si>
  <si>
    <t>Midterm Exam</t>
  </si>
  <si>
    <t xml:space="preserve">Introduction of Structural Dynamics; MDOF </t>
  </si>
  <si>
    <t>MDOF</t>
  </si>
  <si>
    <t>The Basic Concept of Earthquake Load on the Structure</t>
  </si>
  <si>
    <t>The Principles of Designing Earthquake Resistant Structures</t>
  </si>
  <si>
    <t>Detailing Bangunan Sederhana Tahan Gempa</t>
  </si>
  <si>
    <t>Detailing of Simple Building Resistant to Earthquake</t>
  </si>
  <si>
    <t>Analisis Statik Ekivalen;</t>
  </si>
  <si>
    <t>Equivalent Static Analysis;</t>
  </si>
  <si>
    <t>Gaya Geser Dasar Horisontal Akibat Gempa</t>
  </si>
  <si>
    <t>Basic Horizontal Shear Force due to the Earthquake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</si>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</sst>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1" applyFont="1"/>
    <xf numFmtId="0" fontId="2" fillId="0" borderId="0" xfId="1"/>
    <xf numFmtId="0" fontId="1" fillId="2" borderId="0" xfId="1" applyFont="1" applyFill="1"/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2" fillId="0" borderId="4" xfId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2" fillId="0" borderId="6" xfId="1" applyBorder="1" applyAlignment="1">
      <alignment horizontal="left" vertical="center" wrapText="1" indent="1"/>
    </xf>
    <xf numFmtId="0" fontId="2" fillId="0" borderId="4" xfId="1" applyBorder="1" applyAlignment="1">
      <alignment vertical="top" wrapText="1"/>
    </xf>
    <xf numFmtId="0" fontId="2" fillId="0" borderId="4" xfId="1" applyBorder="1" applyAlignment="1">
      <alignment horizontal="left" vertical="center" wrapText="1" inden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2" fillId="0" borderId="7" xfId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9065F27D-4ADD-45DA-80BB-2283AB60EA2C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140686</xdr:rowOff>
    </xdr:from>
    <xdr:to>
      <xdr:col>6</xdr:col>
      <xdr:colOff>60960</xdr:colOff>
      <xdr:row>31</xdr:row>
      <xdr:rowOff>175653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5056B1-E2E7-4DCB-A8B6-03F67FC9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8286"/>
          <a:ext cx="10005060" cy="20466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4A73-0CCA-453C-A590-8136D2BA0BBF}">
  <dimension ref="A1:C45"/>
  <sheetViews>
    <sheetView workbookViewId="0">
      <selection activeCell="I21" sqref="I21"/>
    </sheetView>
  </sheetViews>
  <sheetFormatPr defaultRowHeight="14.4" x14ac:dyDescent="0.3"/>
  <cols>
    <col min="1" max="1" width="13.109375" style="11" bestFit="1" customWidth="1"/>
    <col min="2" max="2" width="42.5546875" style="11" customWidth="1"/>
    <col min="3" max="3" width="35.44140625" style="11" customWidth="1"/>
    <col min="4" max="16384" width="8.88671875" style="11"/>
  </cols>
  <sheetData>
    <row r="1" spans="1:3" x14ac:dyDescent="0.3">
      <c r="A1" s="10" t="s">
        <v>0</v>
      </c>
      <c r="B1" s="11" t="s">
        <v>1</v>
      </c>
    </row>
    <row r="2" spans="1:3" x14ac:dyDescent="0.3">
      <c r="A2" s="10" t="s">
        <v>2</v>
      </c>
      <c r="B2" s="11" t="s">
        <v>3</v>
      </c>
    </row>
    <row r="3" spans="1:3" x14ac:dyDescent="0.3">
      <c r="A3" s="10" t="s">
        <v>4</v>
      </c>
      <c r="B3" s="11" t="s">
        <v>5</v>
      </c>
    </row>
    <row r="4" spans="1:3" x14ac:dyDescent="0.3">
      <c r="A4" s="10" t="s">
        <v>6</v>
      </c>
      <c r="B4" s="11" t="s">
        <v>7</v>
      </c>
    </row>
    <row r="5" spans="1:3" x14ac:dyDescent="0.3">
      <c r="A5" s="10" t="s">
        <v>8</v>
      </c>
      <c r="B5" s="11" t="s">
        <v>9</v>
      </c>
    </row>
    <row r="6" spans="1:3" x14ac:dyDescent="0.3">
      <c r="A6" s="10" t="s">
        <v>10</v>
      </c>
      <c r="B6" s="11">
        <v>20241</v>
      </c>
    </row>
    <row r="7" spans="1:3" x14ac:dyDescent="0.3">
      <c r="A7" s="10" t="s">
        <v>11</v>
      </c>
      <c r="B7" s="11" t="s">
        <v>12</v>
      </c>
    </row>
    <row r="9" spans="1:3" ht="15" thickBot="1" x14ac:dyDescent="0.35">
      <c r="A9" s="12" t="s">
        <v>13</v>
      </c>
      <c r="B9" s="12" t="s">
        <v>14</v>
      </c>
      <c r="C9" s="12" t="s">
        <v>15</v>
      </c>
    </row>
    <row r="10" spans="1:3" ht="31.8" customHeight="1" thickBot="1" x14ac:dyDescent="0.35">
      <c r="A10" s="13">
        <v>1</v>
      </c>
      <c r="B10" s="14" t="s">
        <v>131</v>
      </c>
      <c r="C10" s="15" t="s">
        <v>138</v>
      </c>
    </row>
    <row r="11" spans="1:3" ht="19.2" customHeight="1" thickBot="1" x14ac:dyDescent="0.35">
      <c r="A11" s="16">
        <v>2</v>
      </c>
      <c r="B11" s="17" t="s">
        <v>133</v>
      </c>
      <c r="C11" s="18" t="s">
        <v>139</v>
      </c>
    </row>
    <row r="12" spans="1:3" ht="12.6" customHeight="1" x14ac:dyDescent="0.3">
      <c r="A12" s="24">
        <v>3</v>
      </c>
      <c r="B12" s="19" t="s">
        <v>132</v>
      </c>
      <c r="C12" s="20" t="s">
        <v>140</v>
      </c>
    </row>
    <row r="13" spans="1:3" ht="12.6" customHeight="1" x14ac:dyDescent="0.3">
      <c r="A13" s="28"/>
      <c r="B13" s="19" t="s">
        <v>141</v>
      </c>
      <c r="C13" s="21" t="s">
        <v>142</v>
      </c>
    </row>
    <row r="14" spans="1:3" ht="12.6" customHeight="1" x14ac:dyDescent="0.3">
      <c r="A14" s="28"/>
      <c r="B14" s="19" t="s">
        <v>143</v>
      </c>
      <c r="C14" s="21" t="s">
        <v>144</v>
      </c>
    </row>
    <row r="15" spans="1:3" ht="12.6" customHeight="1" x14ac:dyDescent="0.3">
      <c r="A15" s="28"/>
      <c r="B15" s="19" t="s">
        <v>145</v>
      </c>
      <c r="C15" s="21" t="s">
        <v>146</v>
      </c>
    </row>
    <row r="16" spans="1:3" ht="12.6" customHeight="1" x14ac:dyDescent="0.3">
      <c r="A16" s="28"/>
      <c r="B16" s="19" t="s">
        <v>147</v>
      </c>
      <c r="C16" s="21" t="s">
        <v>148</v>
      </c>
    </row>
    <row r="17" spans="1:3" ht="12.6" customHeight="1" x14ac:dyDescent="0.3">
      <c r="A17" s="28"/>
      <c r="B17" s="19" t="s">
        <v>149</v>
      </c>
      <c r="C17" s="21" t="s">
        <v>150</v>
      </c>
    </row>
    <row r="18" spans="1:3" ht="12.6" customHeight="1" thickBot="1" x14ac:dyDescent="0.35">
      <c r="A18" s="25"/>
      <c r="B18" s="22"/>
      <c r="C18" s="18"/>
    </row>
    <row r="19" spans="1:3" ht="12.6" customHeight="1" x14ac:dyDescent="0.3">
      <c r="A19" s="24">
        <v>4</v>
      </c>
      <c r="B19" s="19" t="s">
        <v>132</v>
      </c>
      <c r="C19" s="20" t="s">
        <v>140</v>
      </c>
    </row>
    <row r="20" spans="1:3" ht="12.6" customHeight="1" x14ac:dyDescent="0.3">
      <c r="A20" s="28"/>
      <c r="B20" s="19" t="s">
        <v>151</v>
      </c>
      <c r="C20" s="21" t="s">
        <v>152</v>
      </c>
    </row>
    <row r="21" spans="1:3" ht="12.6" customHeight="1" x14ac:dyDescent="0.3">
      <c r="A21" s="28"/>
      <c r="B21" s="19" t="s">
        <v>153</v>
      </c>
      <c r="C21" s="21" t="s">
        <v>154</v>
      </c>
    </row>
    <row r="22" spans="1:3" ht="30" customHeight="1" x14ac:dyDescent="0.3">
      <c r="A22" s="28"/>
      <c r="B22" s="19" t="s">
        <v>155</v>
      </c>
      <c r="C22" s="21" t="s">
        <v>156</v>
      </c>
    </row>
    <row r="23" spans="1:3" ht="52.8" customHeight="1" thickBot="1" x14ac:dyDescent="0.35">
      <c r="A23" s="25"/>
      <c r="B23" s="17" t="s">
        <v>157</v>
      </c>
      <c r="C23" s="23" t="s">
        <v>158</v>
      </c>
    </row>
    <row r="24" spans="1:3" ht="12.6" customHeight="1" x14ac:dyDescent="0.3">
      <c r="A24" s="24">
        <v>5</v>
      </c>
      <c r="B24" s="19" t="s">
        <v>132</v>
      </c>
      <c r="C24" s="20" t="s">
        <v>140</v>
      </c>
    </row>
    <row r="25" spans="1:3" ht="12.6" customHeight="1" x14ac:dyDescent="0.3">
      <c r="A25" s="28"/>
      <c r="B25" s="19" t="s">
        <v>159</v>
      </c>
      <c r="C25" s="21" t="s">
        <v>160</v>
      </c>
    </row>
    <row r="26" spans="1:3" ht="12.6" customHeight="1" x14ac:dyDescent="0.3">
      <c r="A26" s="28"/>
      <c r="B26" s="19" t="s">
        <v>161</v>
      </c>
      <c r="C26" s="21" t="s">
        <v>162</v>
      </c>
    </row>
    <row r="27" spans="1:3" ht="12.6" customHeight="1" x14ac:dyDescent="0.3">
      <c r="A27" s="28"/>
      <c r="B27" s="19" t="s">
        <v>163</v>
      </c>
      <c r="C27" s="21" t="s">
        <v>164</v>
      </c>
    </row>
    <row r="28" spans="1:3" ht="37.200000000000003" customHeight="1" thickBot="1" x14ac:dyDescent="0.35">
      <c r="A28" s="25"/>
      <c r="B28" s="17" t="s">
        <v>165</v>
      </c>
      <c r="C28" s="23" t="s">
        <v>166</v>
      </c>
    </row>
    <row r="29" spans="1:3" ht="12.6" customHeight="1" x14ac:dyDescent="0.3">
      <c r="A29" s="24">
        <v>6</v>
      </c>
      <c r="B29" s="19" t="s">
        <v>167</v>
      </c>
      <c r="C29" s="26" t="s">
        <v>168</v>
      </c>
    </row>
    <row r="30" spans="1:3" ht="23.4" customHeight="1" thickBot="1" x14ac:dyDescent="0.35">
      <c r="A30" s="25"/>
      <c r="B30" s="17" t="s">
        <v>169</v>
      </c>
      <c r="C30" s="27"/>
    </row>
    <row r="31" spans="1:3" ht="12.6" customHeight="1" x14ac:dyDescent="0.3">
      <c r="A31" s="24">
        <v>7</v>
      </c>
      <c r="B31" s="19" t="s">
        <v>167</v>
      </c>
      <c r="C31" s="26" t="s">
        <v>170</v>
      </c>
    </row>
    <row r="32" spans="1:3" ht="19.8" customHeight="1" thickBot="1" x14ac:dyDescent="0.35">
      <c r="A32" s="25"/>
      <c r="B32" s="17" t="s">
        <v>171</v>
      </c>
      <c r="C32" s="27"/>
    </row>
    <row r="33" spans="1:3" ht="17.399999999999999" customHeight="1" thickBot="1" x14ac:dyDescent="0.35">
      <c r="A33" s="16">
        <v>8</v>
      </c>
      <c r="B33" s="17" t="s">
        <v>134</v>
      </c>
      <c r="C33" s="18" t="s">
        <v>172</v>
      </c>
    </row>
    <row r="34" spans="1:3" ht="12.6" customHeight="1" x14ac:dyDescent="0.3">
      <c r="A34" s="24">
        <v>9</v>
      </c>
      <c r="B34" s="19" t="s">
        <v>167</v>
      </c>
      <c r="C34" s="26" t="s">
        <v>173</v>
      </c>
    </row>
    <row r="35" spans="1:3" ht="13.2" customHeight="1" thickBot="1" x14ac:dyDescent="0.35">
      <c r="A35" s="25"/>
      <c r="B35" s="17" t="s">
        <v>174</v>
      </c>
      <c r="C35" s="27"/>
    </row>
    <row r="36" spans="1:3" ht="12.6" customHeight="1" x14ac:dyDescent="0.3">
      <c r="A36" s="24">
        <v>10</v>
      </c>
      <c r="B36" s="19" t="s">
        <v>167</v>
      </c>
      <c r="C36" s="26" t="s">
        <v>173</v>
      </c>
    </row>
    <row r="37" spans="1:3" ht="12.6" customHeight="1" thickBot="1" x14ac:dyDescent="0.35">
      <c r="A37" s="25"/>
      <c r="B37" s="17" t="s">
        <v>174</v>
      </c>
      <c r="C37" s="27"/>
    </row>
    <row r="38" spans="1:3" ht="31.8" customHeight="1" thickBot="1" x14ac:dyDescent="0.35">
      <c r="A38" s="16">
        <v>11</v>
      </c>
      <c r="B38" s="17" t="s">
        <v>135</v>
      </c>
      <c r="C38" s="18" t="s">
        <v>175</v>
      </c>
    </row>
    <row r="39" spans="1:3" ht="34.200000000000003" customHeight="1" thickBot="1" x14ac:dyDescent="0.35">
      <c r="A39" s="16">
        <v>12</v>
      </c>
      <c r="B39" s="17" t="s">
        <v>136</v>
      </c>
      <c r="C39" s="18" t="s">
        <v>176</v>
      </c>
    </row>
    <row r="40" spans="1:3" ht="36" customHeight="1" thickBot="1" x14ac:dyDescent="0.35">
      <c r="A40" s="16">
        <v>13</v>
      </c>
      <c r="B40" s="17" t="s">
        <v>177</v>
      </c>
      <c r="C40" s="18" t="s">
        <v>178</v>
      </c>
    </row>
    <row r="41" spans="1:3" ht="12.6" customHeight="1" x14ac:dyDescent="0.3">
      <c r="A41" s="24">
        <v>14</v>
      </c>
      <c r="B41" s="19" t="s">
        <v>179</v>
      </c>
      <c r="C41" s="20" t="s">
        <v>180</v>
      </c>
    </row>
    <row r="42" spans="1:3" ht="33.6" customHeight="1" thickBot="1" x14ac:dyDescent="0.35">
      <c r="A42" s="25"/>
      <c r="B42" s="17" t="s">
        <v>181</v>
      </c>
      <c r="C42" s="18" t="s">
        <v>182</v>
      </c>
    </row>
    <row r="43" spans="1:3" ht="12.6" customHeight="1" x14ac:dyDescent="0.3">
      <c r="A43" s="24">
        <v>15</v>
      </c>
      <c r="B43" s="19" t="s">
        <v>179</v>
      </c>
      <c r="C43" s="20" t="s">
        <v>180</v>
      </c>
    </row>
    <row r="44" spans="1:3" ht="34.799999999999997" customHeight="1" thickBot="1" x14ac:dyDescent="0.35">
      <c r="A44" s="25"/>
      <c r="B44" s="17" t="s">
        <v>181</v>
      </c>
      <c r="C44" s="18" t="s">
        <v>182</v>
      </c>
    </row>
    <row r="45" spans="1:3" ht="18.600000000000001" customHeight="1" thickBot="1" x14ac:dyDescent="0.35">
      <c r="A45" s="16">
        <v>16</v>
      </c>
      <c r="B45" s="17" t="s">
        <v>137</v>
      </c>
      <c r="C45" s="18" t="s">
        <v>183</v>
      </c>
    </row>
  </sheetData>
  <mergeCells count="13">
    <mergeCell ref="C29:C30"/>
    <mergeCell ref="A31:A32"/>
    <mergeCell ref="C31:C32"/>
    <mergeCell ref="A43:A44"/>
    <mergeCell ref="A12:A18"/>
    <mergeCell ref="A19:A23"/>
    <mergeCell ref="A24:A28"/>
    <mergeCell ref="A29:A30"/>
    <mergeCell ref="A34:A35"/>
    <mergeCell ref="C34:C35"/>
    <mergeCell ref="A36:A37"/>
    <mergeCell ref="C36:C37"/>
    <mergeCell ref="A41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3"/>
      <c r="B1" s="3" t="s">
        <v>16</v>
      </c>
      <c r="C1" s="3"/>
      <c r="D1" s="3"/>
    </row>
    <row r="3" spans="1:4" x14ac:dyDescent="0.3">
      <c r="A3" s="3" t="s">
        <v>17</v>
      </c>
      <c r="B3" s="29" t="s">
        <v>18</v>
      </c>
      <c r="C3" s="29"/>
      <c r="D3" s="4" t="s">
        <v>19</v>
      </c>
    </row>
    <row r="4" spans="1:4" x14ac:dyDescent="0.3">
      <c r="A4" s="3"/>
      <c r="B4" s="4" t="s">
        <v>20</v>
      </c>
      <c r="C4" s="4" t="s">
        <v>21</v>
      </c>
      <c r="D4" s="4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H23" sqref="H2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6" t="s">
        <v>0</v>
      </c>
      <c r="B1" s="6" t="s">
        <v>1</v>
      </c>
    </row>
    <row r="2" spans="1:6" x14ac:dyDescent="0.3">
      <c r="A2" s="6" t="s">
        <v>2</v>
      </c>
      <c r="B2" s="6" t="s">
        <v>3</v>
      </c>
    </row>
    <row r="3" spans="1:6" x14ac:dyDescent="0.3">
      <c r="A3" s="6" t="s">
        <v>4</v>
      </c>
      <c r="B3" s="6" t="s">
        <v>5</v>
      </c>
    </row>
    <row r="4" spans="1:6" x14ac:dyDescent="0.3">
      <c r="A4" s="6" t="s">
        <v>6</v>
      </c>
      <c r="B4" s="6" t="s">
        <v>7</v>
      </c>
    </row>
    <row r="5" spans="1:6" x14ac:dyDescent="0.3">
      <c r="A5" s="6" t="s">
        <v>8</v>
      </c>
      <c r="B5" s="6" t="s">
        <v>9</v>
      </c>
    </row>
    <row r="6" spans="1:6" x14ac:dyDescent="0.3">
      <c r="A6" s="6" t="s">
        <v>10</v>
      </c>
      <c r="B6" s="6">
        <v>20241</v>
      </c>
    </row>
    <row r="7" spans="1:6" x14ac:dyDescent="0.3">
      <c r="A7" s="6" t="s">
        <v>11</v>
      </c>
      <c r="B7" s="6" t="s">
        <v>12</v>
      </c>
    </row>
    <row r="9" spans="1:6" x14ac:dyDescent="0.3">
      <c r="A9" s="7" t="s">
        <v>52</v>
      </c>
      <c r="B9" s="7" t="s">
        <v>53</v>
      </c>
      <c r="C9" s="7" t="s">
        <v>54</v>
      </c>
      <c r="D9" s="4" t="s">
        <v>55</v>
      </c>
      <c r="E9" s="4" t="s">
        <v>56</v>
      </c>
      <c r="F9" s="7" t="s">
        <v>57</v>
      </c>
    </row>
    <row r="10" spans="1:6" x14ac:dyDescent="0.3">
      <c r="A10">
        <v>1</v>
      </c>
      <c r="B10" t="s">
        <v>58</v>
      </c>
      <c r="C10" s="8">
        <v>0.25</v>
      </c>
      <c r="D10" s="2" t="s">
        <v>59</v>
      </c>
      <c r="E10" s="2" t="s">
        <v>60</v>
      </c>
      <c r="F10">
        <v>1234582810</v>
      </c>
    </row>
    <row r="11" spans="1:6" x14ac:dyDescent="0.3">
      <c r="A11">
        <v>2</v>
      </c>
      <c r="B11" t="s">
        <v>61</v>
      </c>
      <c r="C11" s="8">
        <v>0.25</v>
      </c>
      <c r="D11" s="2" t="s">
        <v>62</v>
      </c>
      <c r="E11" s="2"/>
      <c r="F11">
        <v>1234582810</v>
      </c>
    </row>
    <row r="12" spans="1:6" x14ac:dyDescent="0.3">
      <c r="A12">
        <v>3</v>
      </c>
      <c r="B12" t="s">
        <v>63</v>
      </c>
      <c r="C12" s="8">
        <v>0</v>
      </c>
      <c r="D12" s="2"/>
      <c r="E12" s="2"/>
      <c r="F12">
        <v>1234582810</v>
      </c>
    </row>
    <row r="13" spans="1:6" x14ac:dyDescent="0.3">
      <c r="A13">
        <v>4</v>
      </c>
      <c r="B13" t="s">
        <v>64</v>
      </c>
      <c r="C13" s="8">
        <v>0.1</v>
      </c>
      <c r="D13" s="2"/>
      <c r="E13" s="2"/>
      <c r="F13">
        <v>1234582810</v>
      </c>
    </row>
    <row r="14" spans="1:6" x14ac:dyDescent="0.3">
      <c r="A14">
        <v>5</v>
      </c>
      <c r="B14" t="s">
        <v>65</v>
      </c>
      <c r="C14" s="8">
        <v>0.1</v>
      </c>
      <c r="D14" s="2"/>
      <c r="E14" s="2"/>
      <c r="F14">
        <v>1234582810</v>
      </c>
    </row>
    <row r="15" spans="1:6" x14ac:dyDescent="0.3">
      <c r="A15">
        <v>6</v>
      </c>
      <c r="B15" t="s">
        <v>66</v>
      </c>
      <c r="C15" s="8">
        <v>0.3</v>
      </c>
      <c r="D15" s="2"/>
      <c r="E15" s="2"/>
      <c r="F15">
        <v>1234582810</v>
      </c>
    </row>
    <row r="16" spans="1:6" x14ac:dyDescent="0.3">
      <c r="C16" s="5">
        <f>SUM(C10:C15)</f>
        <v>1</v>
      </c>
    </row>
  </sheetData>
  <sheetProtection password="EE11" sheet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G10" sqref="G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8"/>
      <c r="H4" s="8"/>
      <c r="I4" s="8"/>
      <c r="J4" s="8"/>
      <c r="K4" s="8"/>
      <c r="L4" s="8"/>
      <c r="M4" s="5"/>
    </row>
    <row r="5" spans="1:14" x14ac:dyDescent="0.3">
      <c r="A5">
        <v>1</v>
      </c>
      <c r="B5" t="s">
        <v>77</v>
      </c>
      <c r="C5" t="s">
        <v>78</v>
      </c>
      <c r="D5">
        <v>156981</v>
      </c>
      <c r="E5" t="s">
        <v>1</v>
      </c>
      <c r="F5" t="s">
        <v>3</v>
      </c>
      <c r="G5" s="2">
        <f>VLOOKUP($B5,'[1]REKAP NILAI (3)'!$C$5:$L$195,3,FALSE)</f>
        <v>60</v>
      </c>
      <c r="H5" s="2">
        <f>VLOOKUP($B5,'[1]REKAP NILAI (3)'!$C$5:$L$195,4,FALSE)</f>
        <v>0</v>
      </c>
      <c r="I5" s="2">
        <f>VLOOKUP($B5,'[1]REKAP NILAI (3)'!$C$5:$L$195,5,FALSE)</f>
        <v>0</v>
      </c>
      <c r="J5" s="2">
        <f>VLOOKUP($B5,'[1]REKAP NILAI (3)'!$C$5:$L$195,6,FALSE)</f>
        <v>71.428571428571431</v>
      </c>
      <c r="K5" s="2">
        <f>VLOOKUP($B5,'[1]REKAP NILAI (3)'!$C$5:$L$195,7,FALSE)</f>
        <v>0</v>
      </c>
      <c r="L5" s="2">
        <f>VLOOKUP($B5,'[1]REKAP NILAI (3)'!$C$5:$L$195,8,FALSE)</f>
        <v>0</v>
      </c>
      <c r="M5">
        <f>G5*Komponen!C10 + H5*Komponen!C11 + I5*Komponen!C12 + J5*Komponen!C13 + K5*Komponen!C14 + L5*Komponen!C15</f>
        <v>22.142857142857142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79</v>
      </c>
      <c r="C6" t="s">
        <v>80</v>
      </c>
      <c r="D6">
        <v>155372</v>
      </c>
      <c r="E6" t="s">
        <v>1</v>
      </c>
      <c r="F6" t="s">
        <v>3</v>
      </c>
      <c r="G6" s="2">
        <f>VLOOKUP($B6,'[1]REKAP NILAI (3)'!$C$5:$L$195,3,FALSE)</f>
        <v>40</v>
      </c>
      <c r="H6" s="2">
        <f>VLOOKUP($B6,'[1]REKAP NILAI (3)'!$C$5:$L$195,4,FALSE)</f>
        <v>60</v>
      </c>
      <c r="I6" s="2">
        <f>VLOOKUP($B6,'[1]REKAP NILAI (3)'!$C$5:$L$195,5,FALSE)</f>
        <v>0</v>
      </c>
      <c r="J6" s="2">
        <f>VLOOKUP($B6,'[1]REKAP NILAI (3)'!$C$5:$L$195,6,FALSE)</f>
        <v>30</v>
      </c>
      <c r="K6" s="2">
        <f>VLOOKUP($B6,'[1]REKAP NILAI (3)'!$C$5:$L$195,7,FALSE)</f>
        <v>45</v>
      </c>
      <c r="L6" s="2">
        <f>VLOOKUP($B6,'[1]REKAP NILAI (3)'!$C$5:$L$195,8,FALSE)</f>
        <v>20</v>
      </c>
      <c r="M6">
        <f>G6*Komponen!C10 + H6*Komponen!C11 + I6*Komponen!C12 + J6*Komponen!C13 + K6*Komponen!C14 + L6*Komponen!C15</f>
        <v>38.5</v>
      </c>
      <c r="N6" t="str">
        <f t="shared" si="0"/>
        <v>D</v>
      </c>
    </row>
    <row r="7" spans="1:14" x14ac:dyDescent="0.3">
      <c r="A7">
        <v>3</v>
      </c>
      <c r="B7" t="s">
        <v>81</v>
      </c>
      <c r="C7" t="s">
        <v>82</v>
      </c>
      <c r="D7">
        <v>155682</v>
      </c>
      <c r="E7" t="s">
        <v>1</v>
      </c>
      <c r="F7" t="s">
        <v>3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83</v>
      </c>
      <c r="C8" t="s">
        <v>84</v>
      </c>
      <c r="D8">
        <v>152606</v>
      </c>
      <c r="E8" t="s">
        <v>1</v>
      </c>
      <c r="F8" t="s">
        <v>3</v>
      </c>
      <c r="G8" s="2">
        <f>VLOOKUP($B8,'[1]REKAP NILAI (3)'!$C$5:$L$195,3,FALSE)</f>
        <v>53.25</v>
      </c>
      <c r="H8" s="2">
        <f>VLOOKUP($B8,'[1]REKAP NILAI (3)'!$C$5:$L$195,4,FALSE)</f>
        <v>0</v>
      </c>
      <c r="I8" s="2">
        <f>VLOOKUP($B8,'[1]REKAP NILAI (3)'!$C$5:$L$195,5,FALSE)</f>
        <v>0</v>
      </c>
      <c r="J8" s="2">
        <f>VLOOKUP($B8,'[1]REKAP NILAI (3)'!$C$5:$L$195,6,FALSE)</f>
        <v>0</v>
      </c>
      <c r="K8" s="2">
        <f>VLOOKUP($B8,'[1]REKAP NILAI (3)'!$C$5:$L$195,7,FALSE)</f>
        <v>60</v>
      </c>
      <c r="L8" s="2">
        <f>VLOOKUP($B8,'[1]REKAP NILAI (3)'!$C$5:$L$195,8,FALSE)</f>
        <v>0</v>
      </c>
      <c r="M8">
        <f>G8*Komponen!C10 + H8*Komponen!C11 + I8*Komponen!C12 + J8*Komponen!C13 + K8*Komponen!C14 + L8*Komponen!C15</f>
        <v>19.3125</v>
      </c>
      <c r="N8" t="str">
        <f t="shared" si="0"/>
        <v>E</v>
      </c>
    </row>
    <row r="9" spans="1:14" x14ac:dyDescent="0.3">
      <c r="A9">
        <v>5</v>
      </c>
      <c r="B9" t="s">
        <v>85</v>
      </c>
      <c r="C9" t="s">
        <v>86</v>
      </c>
      <c r="D9">
        <v>156316</v>
      </c>
      <c r="E9" t="s">
        <v>1</v>
      </c>
      <c r="F9" t="s">
        <v>3</v>
      </c>
      <c r="G9" s="2">
        <v>2</v>
      </c>
      <c r="H9" s="2">
        <v>2</v>
      </c>
      <c r="I9" s="2">
        <v>2</v>
      </c>
      <c r="J9" s="2">
        <v>2</v>
      </c>
      <c r="K9" s="2">
        <v>2</v>
      </c>
      <c r="L9" s="2">
        <v>2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87</v>
      </c>
      <c r="C10" t="s">
        <v>88</v>
      </c>
      <c r="D10">
        <v>156944</v>
      </c>
      <c r="E10" t="s">
        <v>1</v>
      </c>
      <c r="F10" t="s">
        <v>3</v>
      </c>
      <c r="G10" s="2">
        <v>2</v>
      </c>
      <c r="H10" s="2">
        <v>2</v>
      </c>
      <c r="I10" s="2">
        <v>2</v>
      </c>
      <c r="J10" s="2">
        <v>2</v>
      </c>
      <c r="K10" s="2">
        <v>2</v>
      </c>
      <c r="L10" s="2">
        <v>2</v>
      </c>
      <c r="M10">
        <f>G10*Komponen!C10 + H10*Komponen!C11 + I10*Komponen!C12 + J10*Komponen!C13 + K10*Komponen!C14 + L10*Komponen!C15</f>
        <v>2</v>
      </c>
      <c r="N10" t="str">
        <f t="shared" si="0"/>
        <v>E</v>
      </c>
    </row>
    <row r="11" spans="1:14" x14ac:dyDescent="0.3">
      <c r="A11">
        <v>7</v>
      </c>
      <c r="B11" t="s">
        <v>89</v>
      </c>
      <c r="C11" t="s">
        <v>90</v>
      </c>
      <c r="D11">
        <v>156884</v>
      </c>
      <c r="E11" t="s">
        <v>1</v>
      </c>
      <c r="F11" t="s">
        <v>3</v>
      </c>
      <c r="G11" s="2">
        <f>VLOOKUP($B11,'[1]REKAP NILAI (3)'!$C$5:$L$195,3,FALSE)</f>
        <v>60.75</v>
      </c>
      <c r="H11" s="2">
        <f>VLOOKUP($B11,'[1]REKAP NILAI (3)'!$C$5:$L$195,4,FALSE)</f>
        <v>20</v>
      </c>
      <c r="I11" s="2">
        <f>VLOOKUP($B11,'[1]REKAP NILAI (3)'!$C$5:$L$195,5,FALSE)</f>
        <v>0</v>
      </c>
      <c r="J11" s="2">
        <f>VLOOKUP($B11,'[1]REKAP NILAI (3)'!$C$5:$L$195,6,FALSE)</f>
        <v>42.857142857142854</v>
      </c>
      <c r="K11" s="2">
        <f>VLOOKUP($B11,'[1]REKAP NILAI (3)'!$C$5:$L$195,7,FALSE)</f>
        <v>0</v>
      </c>
      <c r="L11" s="2">
        <f>VLOOKUP($B11,'[1]REKAP NILAI (3)'!$C$5:$L$195,8,FALSE)</f>
        <v>20</v>
      </c>
      <c r="M11">
        <f>G11*Komponen!C10 + H11*Komponen!C11 + I11*Komponen!C12 + J11*Komponen!C13 + K11*Komponen!C14 + L11*Komponen!C15</f>
        <v>30.473214285714285</v>
      </c>
      <c r="N11" t="str">
        <f t="shared" si="0"/>
        <v>D</v>
      </c>
    </row>
    <row r="12" spans="1:14" x14ac:dyDescent="0.3">
      <c r="A12">
        <v>8</v>
      </c>
      <c r="B12" t="s">
        <v>91</v>
      </c>
      <c r="C12" t="s">
        <v>92</v>
      </c>
      <c r="D12">
        <v>156573</v>
      </c>
      <c r="E12" t="s">
        <v>1</v>
      </c>
      <c r="F12" t="s">
        <v>3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>
        <f>G12*Komponen!C10 + H12*Komponen!C11 + I12*Komponen!C12 + J12*Komponen!C13 + K12*Komponen!C14 + L12*Komponen!C15</f>
        <v>2</v>
      </c>
      <c r="N12" t="str">
        <f t="shared" si="0"/>
        <v>E</v>
      </c>
    </row>
    <row r="13" spans="1:14" x14ac:dyDescent="0.3">
      <c r="A13">
        <v>9</v>
      </c>
      <c r="B13" t="s">
        <v>93</v>
      </c>
      <c r="C13" t="s">
        <v>94</v>
      </c>
      <c r="D13">
        <v>154874</v>
      </c>
      <c r="E13" t="s">
        <v>1</v>
      </c>
      <c r="F13" t="s">
        <v>3</v>
      </c>
      <c r="G13" s="2">
        <f>VLOOKUP($B13,'[1]REKAP NILAI (3)'!$C$5:$L$195,3,FALSE)</f>
        <v>60</v>
      </c>
      <c r="H13" s="2">
        <f>VLOOKUP($B13,'[1]REKAP NILAI (3)'!$C$5:$L$195,4,FALSE)</f>
        <v>80</v>
      </c>
      <c r="I13" s="2">
        <f>VLOOKUP($B13,'[1]REKAP NILAI (3)'!$C$5:$L$195,5,FALSE)</f>
        <v>0</v>
      </c>
      <c r="J13" s="2">
        <f>VLOOKUP($B13,'[1]REKAP NILAI (3)'!$C$5:$L$195,6,FALSE)</f>
        <v>20</v>
      </c>
      <c r="K13" s="2">
        <f>VLOOKUP($B13,'[1]REKAP NILAI (3)'!$C$5:$L$195,7,FALSE)</f>
        <v>0</v>
      </c>
      <c r="L13" s="2">
        <f>VLOOKUP($B13,'[1]REKAP NILAI (3)'!$C$5:$L$195,8,FALSE)</f>
        <v>57</v>
      </c>
      <c r="M13">
        <f>G13*Komponen!C10 + H13*Komponen!C11 + I13*Komponen!C12 + J13*Komponen!C13 + K13*Komponen!C14 + L13*Komponen!C15</f>
        <v>54.099999999999994</v>
      </c>
      <c r="N13" t="str">
        <f t="shared" si="0"/>
        <v>C</v>
      </c>
    </row>
    <row r="14" spans="1:14" x14ac:dyDescent="0.3">
      <c r="A14">
        <v>10</v>
      </c>
      <c r="B14" t="s">
        <v>95</v>
      </c>
      <c r="C14" t="s">
        <v>96</v>
      </c>
      <c r="D14">
        <v>156635</v>
      </c>
      <c r="E14" t="s">
        <v>1</v>
      </c>
      <c r="F14" t="s">
        <v>3</v>
      </c>
      <c r="G14" s="2">
        <f>VLOOKUP($B14,'[1]REKAP NILAI (3)'!$C$5:$L$195,3,FALSE)</f>
        <v>58.25</v>
      </c>
      <c r="H14" s="2">
        <f>VLOOKUP($B14,'[1]REKAP NILAI (3)'!$C$5:$L$195,4,FALSE)</f>
        <v>0</v>
      </c>
      <c r="I14" s="2">
        <f>VLOOKUP($B14,'[1]REKAP NILAI (3)'!$C$5:$L$195,5,FALSE)</f>
        <v>0</v>
      </c>
      <c r="J14" s="2">
        <f>VLOOKUP($B14,'[1]REKAP NILAI (3)'!$C$5:$L$195,6,FALSE)</f>
        <v>0</v>
      </c>
      <c r="K14" s="2">
        <f>VLOOKUP($B14,'[1]REKAP NILAI (3)'!$C$5:$L$195,7,FALSE)</f>
        <v>45</v>
      </c>
      <c r="L14" s="2">
        <f>VLOOKUP($B14,'[1]REKAP NILAI (3)'!$C$5:$L$195,8,FALSE)</f>
        <v>0</v>
      </c>
      <c r="M14">
        <f>G14*Komponen!C10 + H14*Komponen!C11 + I14*Komponen!C12 + J14*Komponen!C13 + K14*Komponen!C14 + L14*Komponen!C15</f>
        <v>19.0625</v>
      </c>
      <c r="N14" t="str">
        <f t="shared" si="0"/>
        <v>E</v>
      </c>
    </row>
    <row r="15" spans="1:14" x14ac:dyDescent="0.3">
      <c r="A15">
        <v>11</v>
      </c>
      <c r="B15" t="s">
        <v>97</v>
      </c>
      <c r="C15" t="s">
        <v>98</v>
      </c>
      <c r="D15">
        <v>156846</v>
      </c>
      <c r="E15" t="s">
        <v>1</v>
      </c>
      <c r="F15" t="s">
        <v>3</v>
      </c>
      <c r="G15" s="2">
        <f>VLOOKUP($B15,'[1]REKAP NILAI (3)'!$C$5:$L$195,3,FALSE)</f>
        <v>80</v>
      </c>
      <c r="H15" s="2">
        <f>VLOOKUP($B15,'[1]REKAP NILAI (3)'!$C$5:$L$195,4,FALSE)</f>
        <v>82.5</v>
      </c>
      <c r="I15" s="2">
        <f>VLOOKUP($B15,'[1]REKAP NILAI (3)'!$C$5:$L$195,5,FALSE)</f>
        <v>0</v>
      </c>
      <c r="J15" s="2">
        <f>VLOOKUP($B15,'[1]REKAP NILAI (3)'!$C$5:$L$195,6,FALSE)</f>
        <v>71.428571428571431</v>
      </c>
      <c r="K15" s="2">
        <f>VLOOKUP($B15,'[1]REKAP NILAI (3)'!$C$5:$L$195,7,FALSE)</f>
        <v>85</v>
      </c>
      <c r="L15" s="2">
        <f>VLOOKUP($B15,'[1]REKAP NILAI (3)'!$C$5:$L$195,8,FALSE)</f>
        <v>48</v>
      </c>
      <c r="M15">
        <f>G15*Komponen!C10 + H15*Komponen!C11 + I15*Komponen!C12 + J15*Komponen!C13 + K15*Komponen!C14 + L15*Komponen!C15</f>
        <v>70.667857142857144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155898</v>
      </c>
      <c r="E16" t="s">
        <v>1</v>
      </c>
      <c r="F16" t="s">
        <v>3</v>
      </c>
      <c r="G16" s="2">
        <f>VLOOKUP($B16,'[1]REKAP NILAI (3)'!$C$5:$L$195,3,FALSE)</f>
        <v>41.116666666666674</v>
      </c>
      <c r="H16" s="2">
        <f>VLOOKUP($B16,'[1]REKAP NILAI (3)'!$C$5:$L$195,4,FALSE)</f>
        <v>60</v>
      </c>
      <c r="I16" s="2">
        <f>VLOOKUP($B16,'[1]REKAP NILAI (3)'!$C$5:$L$195,5,FALSE)</f>
        <v>0</v>
      </c>
      <c r="J16" s="2">
        <f>VLOOKUP($B16,'[1]REKAP NILAI (3)'!$C$5:$L$195,6,FALSE)</f>
        <v>42.857142857142854</v>
      </c>
      <c r="K16" s="2">
        <f>VLOOKUP($B16,'[1]REKAP NILAI (3)'!$C$5:$L$195,7,FALSE)</f>
        <v>25</v>
      </c>
      <c r="L16" s="2">
        <f>VLOOKUP($B16,'[1]REKAP NILAI (3)'!$C$5:$L$195,8,FALSE)</f>
        <v>43.5</v>
      </c>
      <c r="M16">
        <f>G16*Komponen!C10 + H16*Komponen!C11 + I16*Komponen!C12 + J16*Komponen!C13 + K16*Komponen!C14 + L16*Komponen!C15</f>
        <v>45.11488095238095</v>
      </c>
      <c r="N16" t="str">
        <f t="shared" si="0"/>
        <v>D</v>
      </c>
    </row>
    <row r="17" spans="1:14" x14ac:dyDescent="0.3">
      <c r="A17">
        <v>13</v>
      </c>
      <c r="B17" t="s">
        <v>101</v>
      </c>
      <c r="C17" t="s">
        <v>102</v>
      </c>
      <c r="D17">
        <v>156887</v>
      </c>
      <c r="E17" t="s">
        <v>1</v>
      </c>
      <c r="F17" t="s">
        <v>3</v>
      </c>
      <c r="G17" s="2">
        <f>VLOOKUP($B17,'[1]REKAP NILAI (3)'!$C$5:$L$195,3,FALSE)</f>
        <v>80.7</v>
      </c>
      <c r="H17" s="2">
        <f>VLOOKUP($B17,'[1]REKAP NILAI (3)'!$C$5:$L$195,4,FALSE)</f>
        <v>85</v>
      </c>
      <c r="I17" s="2">
        <f>VLOOKUP($B17,'[1]REKAP NILAI (3)'!$C$5:$L$195,5,FALSE)</f>
        <v>0</v>
      </c>
      <c r="J17" s="2">
        <f>VLOOKUP($B17,'[1]REKAP NILAI (3)'!$C$5:$L$195,6,FALSE)</f>
        <v>71.428571428571431</v>
      </c>
      <c r="K17" s="2">
        <f>VLOOKUP($B17,'[1]REKAP NILAI (3)'!$C$5:$L$195,7,FALSE)</f>
        <v>90</v>
      </c>
      <c r="L17" s="2">
        <f>VLOOKUP($B17,'[1]REKAP NILAI (3)'!$C$5:$L$195,8,FALSE)</f>
        <v>79</v>
      </c>
      <c r="M17">
        <f>G17*Komponen!C10 + H17*Komponen!C11 + I17*Komponen!C12 + J17*Komponen!C13 + K17*Komponen!C14 + L17*Komponen!C15</f>
        <v>81.267857142857139</v>
      </c>
      <c r="N17" t="str">
        <f t="shared" si="0"/>
        <v>A</v>
      </c>
    </row>
    <row r="18" spans="1:14" x14ac:dyDescent="0.3">
      <c r="A18">
        <v>14</v>
      </c>
      <c r="B18" t="s">
        <v>103</v>
      </c>
      <c r="C18" t="s">
        <v>104</v>
      </c>
      <c r="D18">
        <v>156904</v>
      </c>
      <c r="E18" t="s">
        <v>1</v>
      </c>
      <c r="F18" t="s">
        <v>3</v>
      </c>
      <c r="G18" s="2">
        <f>VLOOKUP($B18,'[1]REKAP NILAI (3)'!$C$5:$L$195,3,FALSE)</f>
        <v>81.95</v>
      </c>
      <c r="H18" s="2">
        <f>VLOOKUP($B18,'[1]REKAP NILAI (3)'!$C$5:$L$195,4,FALSE)</f>
        <v>75</v>
      </c>
      <c r="I18" s="2">
        <f>VLOOKUP($B18,'[1]REKAP NILAI (3)'!$C$5:$L$195,5,FALSE)</f>
        <v>0</v>
      </c>
      <c r="J18" s="2">
        <f>VLOOKUP($B18,'[1]REKAP NILAI (3)'!$C$5:$L$195,6,FALSE)</f>
        <v>85.714285714285708</v>
      </c>
      <c r="K18" s="2">
        <f>VLOOKUP($B18,'[1]REKAP NILAI (3)'!$C$5:$L$195,7,FALSE)</f>
        <v>85</v>
      </c>
      <c r="L18" s="2">
        <f>VLOOKUP($B18,'[1]REKAP NILAI (3)'!$C$5:$L$195,8,FALSE)</f>
        <v>40.25</v>
      </c>
      <c r="M18">
        <f>G18*Komponen!C10 + H18*Komponen!C11 + I18*Komponen!C12 + J18*Komponen!C13 + K18*Komponen!C14 + L18*Komponen!C15</f>
        <v>68.383928571428569</v>
      </c>
      <c r="N18" t="str">
        <f t="shared" si="0"/>
        <v>B</v>
      </c>
    </row>
    <row r="19" spans="1:14" x14ac:dyDescent="0.3">
      <c r="A19">
        <v>15</v>
      </c>
      <c r="B19" t="s">
        <v>105</v>
      </c>
      <c r="C19" t="s">
        <v>106</v>
      </c>
      <c r="D19">
        <v>157024</v>
      </c>
      <c r="E19" t="s">
        <v>1</v>
      </c>
      <c r="F19" t="s">
        <v>3</v>
      </c>
      <c r="G19" s="2">
        <f>VLOOKUP($B19,'[1]REKAP NILAI (3)'!$C$5:$L$195,3,FALSE)</f>
        <v>45</v>
      </c>
      <c r="H19" s="2">
        <f>VLOOKUP($B19,'[1]REKAP NILAI (3)'!$C$5:$L$195,4,FALSE)</f>
        <v>40</v>
      </c>
      <c r="I19" s="2">
        <f>VLOOKUP($B19,'[1]REKAP NILAI (3)'!$C$5:$L$195,5,FALSE)</f>
        <v>0</v>
      </c>
      <c r="J19" s="2">
        <f>VLOOKUP($B19,'[1]REKAP NILAI (3)'!$C$5:$L$195,6,FALSE)</f>
        <v>0</v>
      </c>
      <c r="K19" s="2">
        <f>VLOOKUP($B19,'[1]REKAP NILAI (3)'!$C$5:$L$195,7,FALSE)</f>
        <v>0</v>
      </c>
      <c r="L19" s="2">
        <f>VLOOKUP($B19,'[1]REKAP NILAI (3)'!$C$5:$L$195,8,FALSE)</f>
        <v>26</v>
      </c>
      <c r="M19">
        <f>G19*Komponen!C10 + H19*Komponen!C11 + I19*Komponen!C12 + J19*Komponen!C13 + K19*Komponen!C14 + L19*Komponen!C15</f>
        <v>29.05</v>
      </c>
      <c r="N19" t="str">
        <f t="shared" si="0"/>
        <v>D</v>
      </c>
    </row>
    <row r="20" spans="1:14" x14ac:dyDescent="0.3">
      <c r="A20">
        <v>16</v>
      </c>
      <c r="B20" t="s">
        <v>107</v>
      </c>
      <c r="C20" t="s">
        <v>108</v>
      </c>
      <c r="D20">
        <v>156629</v>
      </c>
      <c r="E20" t="s">
        <v>1</v>
      </c>
      <c r="F20" t="s">
        <v>3</v>
      </c>
      <c r="G20" s="2">
        <f>VLOOKUP($B20,'[1]REKAP NILAI (3)'!$C$5:$L$195,3,FALSE)</f>
        <v>71.416666666666657</v>
      </c>
      <c r="H20" s="2">
        <f>VLOOKUP($B20,'[1]REKAP NILAI (3)'!$C$5:$L$195,4,FALSE)</f>
        <v>60</v>
      </c>
      <c r="I20" s="2">
        <f>VLOOKUP($B20,'[1]REKAP NILAI (3)'!$C$5:$L$195,5,FALSE)</f>
        <v>0</v>
      </c>
      <c r="J20" s="2">
        <f>VLOOKUP($B20,'[1]REKAP NILAI (3)'!$C$5:$L$195,6,FALSE)</f>
        <v>30</v>
      </c>
      <c r="K20" s="2">
        <f>VLOOKUP($B20,'[1]REKAP NILAI (3)'!$C$5:$L$195,7,FALSE)</f>
        <v>55</v>
      </c>
      <c r="L20" s="2">
        <f>VLOOKUP($B20,'[1]REKAP NILAI (3)'!$C$5:$L$195,8,FALSE)</f>
        <v>50.75</v>
      </c>
      <c r="M20">
        <f>G20*Komponen!C10 + H20*Komponen!C11 + I20*Komponen!C12 + J20*Komponen!C13 + K20*Komponen!C14 + L20*Komponen!C15</f>
        <v>56.579166666666666</v>
      </c>
      <c r="N20" t="str">
        <f t="shared" si="0"/>
        <v>C+</v>
      </c>
    </row>
    <row r="21" spans="1:14" x14ac:dyDescent="0.3">
      <c r="A21">
        <v>17</v>
      </c>
      <c r="B21" t="s">
        <v>109</v>
      </c>
      <c r="C21" t="s">
        <v>110</v>
      </c>
      <c r="D21">
        <v>156446</v>
      </c>
      <c r="E21" t="s">
        <v>1</v>
      </c>
      <c r="F21" t="s">
        <v>3</v>
      </c>
      <c r="G21" s="2">
        <f>VLOOKUP($B21,'[1]REKAP NILAI (3)'!$C$5:$L$195,3,FALSE)</f>
        <v>81.416666666666657</v>
      </c>
      <c r="H21" s="2">
        <f>VLOOKUP($B21,'[1]REKAP NILAI (3)'!$C$5:$L$195,4,FALSE)</f>
        <v>80</v>
      </c>
      <c r="I21" s="2">
        <f>VLOOKUP($B21,'[1]REKAP NILAI (3)'!$C$5:$L$195,5,FALSE)</f>
        <v>0</v>
      </c>
      <c r="J21" s="2">
        <f>VLOOKUP($B21,'[1]REKAP NILAI (3)'!$C$5:$L$195,6,FALSE)</f>
        <v>85.714285714285708</v>
      </c>
      <c r="K21" s="2">
        <f>VLOOKUP($B21,'[1]REKAP NILAI (3)'!$C$5:$L$195,7,FALSE)</f>
        <v>85</v>
      </c>
      <c r="L21" s="2">
        <f>VLOOKUP($B21,'[1]REKAP NILAI (3)'!$C$5:$L$195,8,FALSE)</f>
        <v>65.75</v>
      </c>
      <c r="M21">
        <f>G21*Komponen!C10 + H21*Komponen!C11 + I21*Komponen!C12 + J21*Komponen!C13 + K21*Komponen!C14 + L21*Komponen!C15</f>
        <v>77.150595238095235</v>
      </c>
      <c r="N21" t="str">
        <f t="shared" si="0"/>
        <v>A-</v>
      </c>
    </row>
    <row r="22" spans="1:14" x14ac:dyDescent="0.3">
      <c r="A22">
        <v>18</v>
      </c>
      <c r="B22" t="s">
        <v>111</v>
      </c>
      <c r="C22" t="s">
        <v>112</v>
      </c>
      <c r="D22">
        <v>153248</v>
      </c>
      <c r="E22" t="s">
        <v>1</v>
      </c>
      <c r="F22" t="s">
        <v>3</v>
      </c>
      <c r="G22" s="2">
        <f>VLOOKUP($B22,'[1]REKAP NILAI (3)'!$C$5:$L$195,3,FALSE)</f>
        <v>73.916666666666657</v>
      </c>
      <c r="H22" s="2">
        <f>VLOOKUP($B22,'[1]REKAP NILAI (3)'!$C$5:$L$195,4,FALSE)</f>
        <v>70</v>
      </c>
      <c r="I22" s="2">
        <f>VLOOKUP($B22,'[1]REKAP NILAI (3)'!$C$5:$L$195,5,FALSE)</f>
        <v>0</v>
      </c>
      <c r="J22" s="2">
        <f>VLOOKUP($B22,'[1]REKAP NILAI (3)'!$C$5:$L$195,6,FALSE)</f>
        <v>60</v>
      </c>
      <c r="K22" s="2">
        <f>VLOOKUP($B22,'[1]REKAP NILAI (3)'!$C$5:$L$195,7,FALSE)</f>
        <v>0</v>
      </c>
      <c r="L22" s="2">
        <f>VLOOKUP($B22,'[1]REKAP NILAI (3)'!$C$5:$L$195,8,FALSE)</f>
        <v>46</v>
      </c>
      <c r="M22">
        <f>G22*Komponen!C10 + H22*Komponen!C11 + I22*Komponen!C12 + J22*Komponen!C13 + K22*Komponen!C14 + L22*Komponen!C15</f>
        <v>55.779166666666661</v>
      </c>
      <c r="N22" t="str">
        <f t="shared" si="0"/>
        <v>C+</v>
      </c>
    </row>
    <row r="23" spans="1:14" x14ac:dyDescent="0.3">
      <c r="A23">
        <v>19</v>
      </c>
      <c r="B23" t="s">
        <v>113</v>
      </c>
      <c r="C23" t="s">
        <v>114</v>
      </c>
      <c r="D23">
        <v>155167</v>
      </c>
      <c r="E23" t="s">
        <v>1</v>
      </c>
      <c r="F23" t="s">
        <v>3</v>
      </c>
      <c r="G23" s="2">
        <f>VLOOKUP($B23,'[1]REKAP NILAI (3)'!$C$5:$L$195,3,FALSE)</f>
        <v>63.25</v>
      </c>
      <c r="H23" s="2">
        <f>VLOOKUP($B23,'[1]REKAP NILAI (3)'!$C$5:$L$195,4,FALSE)</f>
        <v>55</v>
      </c>
      <c r="I23" s="2">
        <f>VLOOKUP($B23,'[1]REKAP NILAI (3)'!$C$5:$L$195,5,FALSE)</f>
        <v>0</v>
      </c>
      <c r="J23" s="2">
        <f>VLOOKUP($B23,'[1]REKAP NILAI (3)'!$C$5:$L$195,6,FALSE)</f>
        <v>30</v>
      </c>
      <c r="K23" s="2">
        <f>VLOOKUP($B23,'[1]REKAP NILAI (3)'!$C$5:$L$195,7,FALSE)</f>
        <v>70</v>
      </c>
      <c r="L23" s="2">
        <f>VLOOKUP($B23,'[1]REKAP NILAI (3)'!$C$5:$L$195,8,FALSE)</f>
        <v>35</v>
      </c>
      <c r="M23">
        <f>G23*Komponen!C10 + H23*Komponen!C11 + I23*Komponen!C12 + J23*Komponen!C13 + K23*Komponen!C14 + L23*Komponen!C15</f>
        <v>50.0625</v>
      </c>
      <c r="N23" t="str">
        <f t="shared" si="0"/>
        <v>C</v>
      </c>
    </row>
    <row r="24" spans="1:14" x14ac:dyDescent="0.3">
      <c r="A24">
        <v>20</v>
      </c>
      <c r="B24" t="s">
        <v>115</v>
      </c>
      <c r="C24" t="s">
        <v>116</v>
      </c>
      <c r="D24">
        <v>156710</v>
      </c>
      <c r="E24" t="s">
        <v>1</v>
      </c>
      <c r="F24" t="s">
        <v>3</v>
      </c>
      <c r="G24" s="2">
        <f>VLOOKUP($B24,'[1]REKAP NILAI (3)'!$C$5:$L$195,3,FALSE)</f>
        <v>25.166666666666668</v>
      </c>
      <c r="H24" s="2">
        <f>VLOOKUP($B24,'[1]REKAP NILAI (3)'!$C$5:$L$195,4,FALSE)</f>
        <v>0</v>
      </c>
      <c r="I24" s="2">
        <f>VLOOKUP($B24,'[1]REKAP NILAI (3)'!$C$5:$L$195,5,FALSE)</f>
        <v>0</v>
      </c>
      <c r="J24" s="2">
        <f>VLOOKUP($B24,'[1]REKAP NILAI (3)'!$C$5:$L$195,6,FALSE)</f>
        <v>0</v>
      </c>
      <c r="K24" s="2">
        <f>VLOOKUP($B24,'[1]REKAP NILAI (3)'!$C$5:$L$195,7,FALSE)</f>
        <v>0</v>
      </c>
      <c r="L24" s="2">
        <f>VLOOKUP($B24,'[1]REKAP NILAI (3)'!$C$5:$L$195,8,FALSE)</f>
        <v>0</v>
      </c>
      <c r="M24">
        <f>G24*Komponen!C10 + H24*Komponen!C11 + I24*Komponen!C12 + J24*Komponen!C13 + K24*Komponen!C14 + L24*Komponen!C15</f>
        <v>6.291666666666667</v>
      </c>
      <c r="N24" t="str">
        <f t="shared" si="0"/>
        <v>E</v>
      </c>
    </row>
    <row r="25" spans="1:14" x14ac:dyDescent="0.3">
      <c r="A25">
        <v>21</v>
      </c>
      <c r="B25" t="s">
        <v>117</v>
      </c>
      <c r="C25" t="s">
        <v>118</v>
      </c>
      <c r="D25">
        <v>151984</v>
      </c>
      <c r="E25" t="s">
        <v>1</v>
      </c>
      <c r="F25" t="s">
        <v>3</v>
      </c>
      <c r="G25" s="2">
        <f>VLOOKUP($B25,'[1]REKAP NILAI (3)'!$C$5:$L$195,3,FALSE)</f>
        <v>89</v>
      </c>
      <c r="H25" s="2">
        <f>VLOOKUP($B25,'[1]REKAP NILAI (3)'!$C$5:$L$195,4,FALSE)</f>
        <v>80</v>
      </c>
      <c r="I25" s="2">
        <f>VLOOKUP($B25,'[1]REKAP NILAI (3)'!$C$5:$L$195,5,FALSE)</f>
        <v>0</v>
      </c>
      <c r="J25" s="2">
        <f>VLOOKUP($B25,'[1]REKAP NILAI (3)'!$C$5:$L$195,6,FALSE)</f>
        <v>86</v>
      </c>
      <c r="K25" s="2">
        <f>VLOOKUP($B25,'[1]REKAP NILAI (3)'!$C$5:$L$195,7,FALSE)</f>
        <v>90</v>
      </c>
      <c r="L25" s="2">
        <f>VLOOKUP($B25,'[1]REKAP NILAI (3)'!$C$5:$L$195,8,FALSE)</f>
        <v>51</v>
      </c>
      <c r="M25">
        <f>G25*Komponen!C10 + H25*Komponen!C11 + I25*Komponen!C12 + J25*Komponen!C13 + K25*Komponen!C14 + L25*Komponen!C15</f>
        <v>75.150000000000006</v>
      </c>
      <c r="N25" t="str">
        <f t="shared" si="0"/>
        <v>A-</v>
      </c>
    </row>
    <row r="26" spans="1:14" x14ac:dyDescent="0.3">
      <c r="A26">
        <v>22</v>
      </c>
      <c r="B26" t="s">
        <v>119</v>
      </c>
      <c r="C26" t="s">
        <v>120</v>
      </c>
      <c r="D26">
        <v>153237</v>
      </c>
      <c r="E26" t="s">
        <v>1</v>
      </c>
      <c r="F26" t="s">
        <v>3</v>
      </c>
      <c r="G26" s="2">
        <f>VLOOKUP($B26,'[1]REKAP NILAI (3)'!$C$5:$L$195,3,FALSE)</f>
        <v>45.833333333333336</v>
      </c>
      <c r="H26" s="2">
        <f>VLOOKUP($B26,'[1]REKAP NILAI (3)'!$C$5:$L$195,4,FALSE)</f>
        <v>35</v>
      </c>
      <c r="I26" s="2">
        <f>VLOOKUP($B26,'[1]REKAP NILAI (3)'!$C$5:$L$195,5,FALSE)</f>
        <v>0</v>
      </c>
      <c r="J26" s="2">
        <f>VLOOKUP($B26,'[1]REKAP NILAI (3)'!$C$5:$L$195,6,FALSE)</f>
        <v>42.857142857142854</v>
      </c>
      <c r="K26" s="2">
        <f>VLOOKUP($B26,'[1]REKAP NILAI (3)'!$C$5:$L$195,7,FALSE)</f>
        <v>65</v>
      </c>
      <c r="L26" s="2">
        <f>VLOOKUP($B26,'[1]REKAP NILAI (3)'!$C$5:$L$195,8,FALSE)</f>
        <v>51</v>
      </c>
      <c r="M26">
        <f>G26*Komponen!C10 + H26*Komponen!C11 + I26*Komponen!C12 + J26*Komponen!C13 + K26*Komponen!C14 + L26*Komponen!C15</f>
        <v>46.294047619047618</v>
      </c>
      <c r="N26" t="str">
        <f t="shared" si="0"/>
        <v>D</v>
      </c>
    </row>
    <row r="27" spans="1:14" x14ac:dyDescent="0.3">
      <c r="A27">
        <v>23</v>
      </c>
      <c r="B27" t="s">
        <v>121</v>
      </c>
      <c r="C27" t="s">
        <v>122</v>
      </c>
      <c r="D27">
        <v>156990</v>
      </c>
      <c r="E27" t="s">
        <v>1</v>
      </c>
      <c r="F27" t="s">
        <v>3</v>
      </c>
      <c r="G27" s="2">
        <f>VLOOKUP($B27,'[1]REKAP NILAI (3)'!$C$5:$L$195,3,FALSE)</f>
        <v>35.833333333333336</v>
      </c>
      <c r="H27" s="2">
        <f>VLOOKUP($B27,'[1]REKAP NILAI (3)'!$C$5:$L$195,4,FALSE)</f>
        <v>0</v>
      </c>
      <c r="I27" s="2">
        <f>VLOOKUP($B27,'[1]REKAP NILAI (3)'!$C$5:$L$195,5,FALSE)</f>
        <v>0</v>
      </c>
      <c r="J27" s="2">
        <f>VLOOKUP($B27,'[1]REKAP NILAI (3)'!$C$5:$L$195,6,FALSE)</f>
        <v>0</v>
      </c>
      <c r="K27" s="2">
        <f>VLOOKUP($B27,'[1]REKAP NILAI (3)'!$C$5:$L$195,7,FALSE)</f>
        <v>55</v>
      </c>
      <c r="L27" s="2">
        <f>VLOOKUP($B27,'[1]REKAP NILAI (3)'!$C$5:$L$195,8,FALSE)</f>
        <v>0</v>
      </c>
      <c r="M27">
        <f>G27*Komponen!C10 + H27*Komponen!C11 + I27*Komponen!C12 + J27*Komponen!C13 + K27*Komponen!C14 + L27*Komponen!C15</f>
        <v>14.458333333333334</v>
      </c>
      <c r="N27" t="str">
        <f t="shared" si="0"/>
        <v>E</v>
      </c>
    </row>
    <row r="28" spans="1:14" x14ac:dyDescent="0.3">
      <c r="A28">
        <v>24</v>
      </c>
      <c r="B28" t="s">
        <v>123</v>
      </c>
      <c r="C28" t="s">
        <v>124</v>
      </c>
      <c r="D28">
        <v>156657</v>
      </c>
      <c r="E28" t="s">
        <v>1</v>
      </c>
      <c r="F28" t="s">
        <v>3</v>
      </c>
      <c r="G28" s="2">
        <f>VLOOKUP($B28,'[1]REKAP NILAI (3)'!$C$5:$L$195,3,FALSE)</f>
        <v>60.666666666666671</v>
      </c>
      <c r="H28" s="2">
        <f>VLOOKUP($B28,'[1]REKAP NILAI (3)'!$C$5:$L$195,4,FALSE)</f>
        <v>60</v>
      </c>
      <c r="I28" s="2">
        <f>VLOOKUP($B28,'[1]REKAP NILAI (3)'!$C$5:$L$195,5,FALSE)</f>
        <v>0</v>
      </c>
      <c r="J28" s="2">
        <f>VLOOKUP($B28,'[1]REKAP NILAI (3)'!$C$5:$L$195,6,FALSE)</f>
        <v>42.857142857142854</v>
      </c>
      <c r="K28" s="2">
        <f>VLOOKUP($B28,'[1]REKAP NILAI (3)'!$C$5:$L$195,7,FALSE)</f>
        <v>80</v>
      </c>
      <c r="L28" s="2">
        <f>VLOOKUP($B28,'[1]REKAP NILAI (3)'!$C$5:$L$195,8,FALSE)</f>
        <v>50</v>
      </c>
      <c r="M28">
        <f>G28*Komponen!C10 + H28*Komponen!C11 + I28*Komponen!C12 + J28*Komponen!C13 + K28*Komponen!C14 + L28*Komponen!C15</f>
        <v>57.452380952380956</v>
      </c>
      <c r="N28" t="str">
        <f t="shared" si="0"/>
        <v>C+</v>
      </c>
    </row>
    <row r="29" spans="1:14" x14ac:dyDescent="0.3">
      <c r="A29">
        <v>25</v>
      </c>
      <c r="B29" t="s">
        <v>125</v>
      </c>
      <c r="C29" t="s">
        <v>126</v>
      </c>
      <c r="D29">
        <v>156471</v>
      </c>
      <c r="E29" t="s">
        <v>1</v>
      </c>
      <c r="F29" t="s">
        <v>3</v>
      </c>
      <c r="G29" s="2">
        <f>VLOOKUP($B29,'[1]REKAP NILAI (3)'!$C$5:$L$195,3,FALSE)</f>
        <v>60.666666666666671</v>
      </c>
      <c r="H29" s="2">
        <f>VLOOKUP($B29,'[1]REKAP NILAI (3)'!$C$5:$L$195,4,FALSE)</f>
        <v>50</v>
      </c>
      <c r="I29" s="2">
        <f>VLOOKUP($B29,'[1]REKAP NILAI (3)'!$C$5:$L$195,5,FALSE)</f>
        <v>0</v>
      </c>
      <c r="J29" s="2">
        <f>VLOOKUP($B29,'[1]REKAP NILAI (3)'!$C$5:$L$195,6,FALSE)</f>
        <v>42.857142857142854</v>
      </c>
      <c r="K29" s="2">
        <f>VLOOKUP($B29,'[1]REKAP NILAI (3)'!$C$5:$L$195,7,FALSE)</f>
        <v>60</v>
      </c>
      <c r="L29" s="2">
        <f>VLOOKUP($B29,'[1]REKAP NILAI (3)'!$C$5:$L$195,8,FALSE)</f>
        <v>40</v>
      </c>
      <c r="M29">
        <f>G29*Komponen!C10 + H29*Komponen!C11 + I29*Komponen!C12 + J29*Komponen!C13 + K29*Komponen!C14 + L29*Komponen!C15</f>
        <v>49.952380952380949</v>
      </c>
      <c r="N29" t="str">
        <f t="shared" si="0"/>
        <v>D</v>
      </c>
    </row>
    <row r="30" spans="1:14" x14ac:dyDescent="0.3">
      <c r="A30">
        <v>26</v>
      </c>
      <c r="B30" t="s">
        <v>127</v>
      </c>
      <c r="C30" t="s">
        <v>128</v>
      </c>
      <c r="D30">
        <v>156322</v>
      </c>
      <c r="E30" t="s">
        <v>1</v>
      </c>
      <c r="F30" t="s">
        <v>3</v>
      </c>
      <c r="G30" s="2">
        <f>VLOOKUP($B30,'[1]REKAP NILAI (3)'!$C$5:$L$195,3,FALSE)</f>
        <v>77.666666666666657</v>
      </c>
      <c r="H30" s="2">
        <f>VLOOKUP($B30,'[1]REKAP NILAI (3)'!$C$5:$L$195,4,FALSE)</f>
        <v>25</v>
      </c>
      <c r="I30" s="2">
        <f>VLOOKUP($B30,'[1]REKAP NILAI (3)'!$C$5:$L$195,5,FALSE)</f>
        <v>0</v>
      </c>
      <c r="J30" s="2">
        <f>VLOOKUP($B30,'[1]REKAP NILAI (3)'!$C$5:$L$195,6,FALSE)</f>
        <v>85.714285714285708</v>
      </c>
      <c r="K30" s="2">
        <f>VLOOKUP($B30,'[1]REKAP NILAI (3)'!$C$5:$L$195,7,FALSE)</f>
        <v>65</v>
      </c>
      <c r="L30" s="2">
        <f>VLOOKUP($B30,'[1]REKAP NILAI (3)'!$C$5:$L$195,8,FALSE)</f>
        <v>44.5</v>
      </c>
      <c r="M30">
        <f>G30*Komponen!C10 + H30*Komponen!C11 + I30*Komponen!C12 + J30*Komponen!C13 + K30*Komponen!C14 + L30*Komponen!C15</f>
        <v>54.088095238095235</v>
      </c>
      <c r="N30" t="str">
        <f t="shared" si="0"/>
        <v>C</v>
      </c>
    </row>
    <row r="31" spans="1:14" x14ac:dyDescent="0.3">
      <c r="A31">
        <v>27</v>
      </c>
      <c r="B31" t="s">
        <v>129</v>
      </c>
      <c r="C31" t="s">
        <v>130</v>
      </c>
      <c r="D31">
        <v>156872</v>
      </c>
      <c r="E31" t="s">
        <v>1</v>
      </c>
      <c r="F31" t="s">
        <v>3</v>
      </c>
      <c r="G31" s="2">
        <f>VLOOKUP($B31,'[1]REKAP NILAI (3)'!$C$5:$L$195,3,FALSE)</f>
        <v>80.166666666666657</v>
      </c>
      <c r="H31" s="2">
        <f>VLOOKUP($B31,'[1]REKAP NILAI (3)'!$C$5:$L$195,4,FALSE)</f>
        <v>45</v>
      </c>
      <c r="I31" s="2">
        <f>VLOOKUP($B31,'[1]REKAP NILAI (3)'!$C$5:$L$195,5,FALSE)</f>
        <v>0</v>
      </c>
      <c r="J31" s="2">
        <f>VLOOKUP($B31,'[1]REKAP NILAI (3)'!$C$5:$L$195,6,FALSE)</f>
        <v>71.428571428571431</v>
      </c>
      <c r="K31" s="2">
        <f>VLOOKUP($B31,'[1]REKAP NILAI (3)'!$C$5:$L$195,7,FALSE)</f>
        <v>90</v>
      </c>
      <c r="L31" s="2">
        <f>VLOOKUP($B31,'[1]REKAP NILAI (3)'!$C$5:$L$195,8,FALSE)</f>
        <v>40.5</v>
      </c>
      <c r="M31">
        <f>G31*Komponen!C10 + H31*Komponen!C11 + I31*Komponen!C12 + J31*Komponen!C13 + K31*Komponen!C14 + L31*Komponen!C15</f>
        <v>59.584523809523809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2025-02-03T03:39:00Z</dcterms:created>
  <dcterms:modified xsi:type="dcterms:W3CDTF">2025-02-03T19:03:22Z</dcterms:modified>
  <cp:category>nilai</cp:category>
</cp:coreProperties>
</file>