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Upload nilai 2024\"/>
    </mc:Choice>
  </mc:AlternateContent>
  <xr:revisionPtr revIDLastSave="0" documentId="13_ncr:1_{10BAF895-4E34-47FB-B175-A1EFC05A2018}" xr6:coauthVersionLast="47" xr6:coauthVersionMax="47" xr10:uidLastSave="{00000000-0000-0000-0000-000000000000}"/>
  <bookViews>
    <workbookView xWindow="-110" yWindow="-110" windowWidth="19420" windowHeight="10420" activeTab="3" xr2:uid="{E79FC866-DB4E-4E2A-9B6B-A3E02C1D1A52}"/>
  </bookViews>
  <sheets>
    <sheet name="RPS" sheetId="1" r:id="rId1"/>
    <sheet name="Skala-Nilai" sheetId="2" r:id="rId2"/>
    <sheet name="Komponen" sheetId="3" r:id="rId3"/>
    <sheet name="Daftar-Nilai" sheetId="4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9" i="4" l="1"/>
  <c r="K10" i="4"/>
  <c r="L10" i="4"/>
  <c r="K14" i="4"/>
  <c r="M14" i="4" s="1"/>
  <c r="N14" i="4" s="1"/>
  <c r="L14" i="4"/>
  <c r="K13" i="4"/>
  <c r="L13" i="4"/>
  <c r="K8" i="4"/>
  <c r="L8" i="4"/>
  <c r="M8" i="4" s="1"/>
  <c r="N8" i="4" s="1"/>
  <c r="K6" i="4"/>
  <c r="L6" i="4"/>
  <c r="J7" i="4"/>
  <c r="K7" i="4"/>
  <c r="L7" i="4"/>
  <c r="K11" i="4"/>
  <c r="L11" i="4"/>
  <c r="J12" i="4"/>
  <c r="L12" i="4"/>
  <c r="K12" i="4"/>
  <c r="K15" i="4"/>
  <c r="L15" i="4"/>
  <c r="L5" i="4"/>
  <c r="N9" i="4"/>
  <c r="M9" i="4"/>
  <c r="J15" i="4"/>
  <c r="J14" i="4"/>
  <c r="J13" i="4"/>
  <c r="J11" i="4"/>
  <c r="J10" i="4"/>
  <c r="L9" i="4"/>
  <c r="J8" i="4"/>
  <c r="J6" i="4"/>
  <c r="J5" i="4"/>
  <c r="N10" i="4" l="1"/>
  <c r="M10" i="4"/>
  <c r="M13" i="4"/>
  <c r="N13" i="4" s="1"/>
  <c r="M6" i="4"/>
  <c r="N6" i="4" s="1"/>
  <c r="M7" i="4"/>
  <c r="N7" i="4" s="1"/>
  <c r="M11" i="4"/>
  <c r="N11" i="4" s="1"/>
  <c r="M12" i="4"/>
  <c r="N12" i="4" s="1"/>
  <c r="M15" i="4"/>
  <c r="N15" i="4" s="1"/>
  <c r="N5" i="4"/>
  <c r="M5" i="4"/>
  <c r="C16" i="3"/>
</calcChain>
</file>

<file path=xl/sharedStrings.xml><?xml version="1.0" encoding="utf-8"?>
<sst xmlns="http://schemas.openxmlformats.org/spreadsheetml/2006/main" count="170" uniqueCount="123">
  <si>
    <t>Daftar Nilai MATEMATIKA DASAR (D1F2A07A)</t>
  </si>
  <si>
    <t>No.</t>
  </si>
  <si>
    <t>NIM</t>
  </si>
  <si>
    <t>Nama Mahasiswa</t>
  </si>
  <si>
    <t>idkrs</t>
  </si>
  <si>
    <t>Kode Matkul</t>
  </si>
  <si>
    <t>Nama Matkul</t>
  </si>
  <si>
    <t>Aktivitas Partisipatif</t>
  </si>
  <si>
    <t>Hasil Proyek</t>
  </si>
  <si>
    <t>Quiz</t>
  </si>
  <si>
    <t>Tugas</t>
  </si>
  <si>
    <t>UTS</t>
  </si>
  <si>
    <t>UAS</t>
  </si>
  <si>
    <t>Nilai Akhir</t>
  </si>
  <si>
    <t>Nilai Huruf</t>
  </si>
  <si>
    <t>ADITYA TRI FAHMI</t>
  </si>
  <si>
    <t>D1F2A07A</t>
  </si>
  <si>
    <t>MATEMATIKA DASAR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</si>
  <si>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</si>
  <si>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</si>
  <si>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</si>
  <si>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</si>
  <si>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</si>
  <si>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</si>
  <si>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</si>
  <si>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</si>
  <si>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</si>
  <si>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</si>
  <si>
    <t>KODE MK</t>
  </si>
  <si>
    <t>NAMA MK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</si>
  <si>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</si>
  <si>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</si>
  <si>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</si>
  <si>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</si>
  <si>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</si>
  <si>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</si>
  <si>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</si>
  <si>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</si>
  <si>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YUNITA S. ANWAR, M.Sc</t>
  </si>
  <si>
    <t>Komponen</t>
  </si>
  <si>
    <t>Bobot</t>
  </si>
  <si>
    <t>Deskripsi Indonesia</t>
  </si>
  <si>
    <t>Deskripsi Inggris</t>
  </si>
  <si>
    <t>id kelas dosen</t>
  </si>
  <si>
    <t>Ujian Tengah Semester (UTS)</t>
  </si>
  <si>
    <t>Ujian Akhir Semester (UAS)</t>
  </si>
  <si>
    <t>Tanggung jawab, kemampuan berbicara, keaktifan di kelas</t>
  </si>
  <si>
    <t>Activity during learning</t>
  </si>
  <si>
    <t>-</t>
  </si>
  <si>
    <t>Tugas sebelum UTS dan UAS</t>
  </si>
  <si>
    <t>homework before middle test and final test</t>
  </si>
  <si>
    <t>Ujian Tengah Semester</t>
  </si>
  <si>
    <t>Middle test</t>
  </si>
  <si>
    <t>Ujian Akhir Semester</t>
  </si>
  <si>
    <t>Final Test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</si>
  <si>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</si>
  <si>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</si>
  <si>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</si>
  <si>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</si>
  <si>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</si>
  <si>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</si>
  <si>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</si>
  <si>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</si>
  <si>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</si>
  <si>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</si>
  <si>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</si>
  <si>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</si>
  <si>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</si>
  <si>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</si>
  <si>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</si>
  <si>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</si>
  <si>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</si>
  <si>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</si>
  <si>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</si>
  <si>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</si>
  <si>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</si>
  <si>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</si>
  <si>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</si>
  <si>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</si>
  <si>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</si>
  <si>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</si>
  <si>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</si>
  <si>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</si>
  <si>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</si>
  <si>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</si>
  <si>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</si>
  <si>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</si>
  <si>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</si>
  <si>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</si>
  <si>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</si>
  <si>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</si>
  <si>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Pertemuan</t>
  </si>
  <si>
    <t>Materi Indonesia</t>
  </si>
  <si>
    <t>Materi Inggris</t>
  </si>
  <si>
    <t>id_kelas_dosen</t>
  </si>
  <si>
    <t>Fungsi</t>
  </si>
  <si>
    <t>Limit</t>
  </si>
  <si>
    <t>Aturan Limit</t>
  </si>
  <si>
    <t>Turunan</t>
  </si>
  <si>
    <t>Aturan Turunan</t>
  </si>
  <si>
    <t>Integral Substitusi</t>
  </si>
  <si>
    <t>Integral Parsial</t>
  </si>
  <si>
    <t>Function</t>
  </si>
  <si>
    <t>Properties of Limit</t>
  </si>
  <si>
    <t>Kontrak Kuliah, Sistem Bilangan Real</t>
  </si>
  <si>
    <t>Real Numbers</t>
  </si>
  <si>
    <t>Persamaan dan Harga Mutlak</t>
  </si>
  <si>
    <t>Linear Equation and Absolute Value</t>
  </si>
  <si>
    <t>Derivatives</t>
  </si>
  <si>
    <t>Properties of Derivatives</t>
  </si>
  <si>
    <t>Pendahuluan Integral</t>
  </si>
  <si>
    <t>Integral (introduction)</t>
  </si>
  <si>
    <t>Fungsi Logaritma Natural</t>
  </si>
  <si>
    <t>logaritm</t>
  </si>
  <si>
    <t>Fungsi Invers</t>
  </si>
  <si>
    <t>Invers function</t>
  </si>
  <si>
    <t>Substituted Integral</t>
  </si>
  <si>
    <t>Partial Integral</t>
  </si>
  <si>
    <t>Pengintegralan fungsi trigonometri</t>
  </si>
  <si>
    <t>Trigonometric Integral</t>
  </si>
  <si>
    <t>Pengintegralan fungsi rasional</t>
  </si>
  <si>
    <t>Integral of Rasional Function</t>
  </si>
  <si>
    <t>Final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</si>
</sst>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10" fontId="0" fillId="0" borderId="0" xfId="0" applyNumberFormat="1" applyProtection="1">
      <protection locked="0"/>
    </xf>
    <xf numFmtId="10" fontId="0" fillId="0" borderId="0" xfId="0" applyNumberFormat="1"/>
    <xf numFmtId="0" fontId="0" fillId="0" borderId="0" xfId="0" applyProtection="1">
      <protection locked="0"/>
    </xf>
    <xf numFmtId="0" fontId="1" fillId="0" borderId="0" xfId="0" applyFont="1" applyAlignment="1">
      <alignment horizontal="left"/>
    </xf>
    <xf numFmtId="0" fontId="1" fillId="2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2" fillId="0" borderId="0" xfId="0" applyFont="1" applyProtection="1">
      <protection locked="0"/>
    </xf>
    <xf numFmtId="0" fontId="1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37723-2214-4263-A59D-910AA747DC4C}">
  <dimension ref="A1:D25"/>
  <sheetViews>
    <sheetView topLeftCell="A6" workbookViewId="0">
      <selection activeCell="F17" sqref="F17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3" t="s">
        <v>28</v>
      </c>
      <c r="B1" t="s">
        <v>16</v>
      </c>
    </row>
    <row r="2" spans="1:4" x14ac:dyDescent="0.35">
      <c r="A2" s="3" t="s">
        <v>29</v>
      </c>
      <c r="B2" t="s">
        <v>17</v>
      </c>
    </row>
    <row r="3" spans="1:4" x14ac:dyDescent="0.35">
      <c r="A3" s="3" t="s">
        <v>30</v>
      </c>
      <c r="B3" t="s">
        <v>31</v>
      </c>
    </row>
    <row r="4" spans="1:4" x14ac:dyDescent="0.35">
      <c r="A4" s="3" t="s">
        <v>32</v>
      </c>
      <c r="B4" t="s">
        <v>33</v>
      </c>
    </row>
    <row r="5" spans="1:4" x14ac:dyDescent="0.35">
      <c r="A5" s="3" t="s">
        <v>34</v>
      </c>
      <c r="B5" t="s">
        <v>35</v>
      </c>
    </row>
    <row r="6" spans="1:4" x14ac:dyDescent="0.35">
      <c r="A6" s="3" t="s">
        <v>36</v>
      </c>
      <c r="B6">
        <v>20241</v>
      </c>
    </row>
    <row r="7" spans="1:4" x14ac:dyDescent="0.35">
      <c r="A7" s="3" t="s">
        <v>37</v>
      </c>
      <c r="B7" t="s">
        <v>38</v>
      </c>
    </row>
    <row r="9" spans="1:4" x14ac:dyDescent="0.35">
      <c r="A9" s="13" t="s">
        <v>91</v>
      </c>
      <c r="B9" s="13" t="s">
        <v>92</v>
      </c>
      <c r="C9" s="13" t="s">
        <v>93</v>
      </c>
      <c r="D9" s="13" t="s">
        <v>94</v>
      </c>
    </row>
    <row r="10" spans="1:4" x14ac:dyDescent="0.35">
      <c r="A10">
        <v>1</v>
      </c>
      <c r="B10" s="10" t="s">
        <v>104</v>
      </c>
      <c r="C10" s="10" t="s">
        <v>105</v>
      </c>
      <c r="D10">
        <v>1234581755</v>
      </c>
    </row>
    <row r="11" spans="1:4" x14ac:dyDescent="0.35">
      <c r="A11">
        <v>2</v>
      </c>
      <c r="B11" s="10" t="s">
        <v>106</v>
      </c>
      <c r="C11" s="10" t="s">
        <v>107</v>
      </c>
      <c r="D11">
        <v>1234581755</v>
      </c>
    </row>
    <row r="12" spans="1:4" x14ac:dyDescent="0.35">
      <c r="A12">
        <v>3</v>
      </c>
      <c r="B12" s="10" t="s">
        <v>95</v>
      </c>
      <c r="C12" s="10" t="s">
        <v>102</v>
      </c>
      <c r="D12">
        <v>1234581755</v>
      </c>
    </row>
    <row r="13" spans="1:4" x14ac:dyDescent="0.35">
      <c r="A13">
        <v>4</v>
      </c>
      <c r="B13" s="10" t="s">
        <v>96</v>
      </c>
      <c r="C13" s="10" t="s">
        <v>96</v>
      </c>
      <c r="D13">
        <v>1234581755</v>
      </c>
    </row>
    <row r="14" spans="1:4" x14ac:dyDescent="0.35">
      <c r="A14">
        <v>5</v>
      </c>
      <c r="B14" s="10" t="s">
        <v>97</v>
      </c>
      <c r="C14" s="10" t="s">
        <v>103</v>
      </c>
      <c r="D14">
        <v>1234581755</v>
      </c>
    </row>
    <row r="15" spans="1:4" x14ac:dyDescent="0.35">
      <c r="A15">
        <v>6</v>
      </c>
      <c r="B15" s="10" t="s">
        <v>98</v>
      </c>
      <c r="C15" s="10" t="s">
        <v>108</v>
      </c>
      <c r="D15">
        <v>1234581755</v>
      </c>
    </row>
    <row r="16" spans="1:4" x14ac:dyDescent="0.35">
      <c r="A16">
        <v>7</v>
      </c>
      <c r="B16" s="10" t="s">
        <v>99</v>
      </c>
      <c r="C16" s="10" t="s">
        <v>109</v>
      </c>
      <c r="D16">
        <v>1234581755</v>
      </c>
    </row>
    <row r="17" spans="1:4" x14ac:dyDescent="0.35">
      <c r="A17">
        <v>8</v>
      </c>
      <c r="B17" s="10" t="s">
        <v>11</v>
      </c>
      <c r="C17" s="10" t="s">
        <v>52</v>
      </c>
      <c r="D17">
        <v>1234581755</v>
      </c>
    </row>
    <row r="18" spans="1:4" x14ac:dyDescent="0.35">
      <c r="A18">
        <v>9</v>
      </c>
      <c r="B18" s="10" t="s">
        <v>110</v>
      </c>
      <c r="C18" s="10" t="s">
        <v>111</v>
      </c>
      <c r="D18">
        <v>1234581755</v>
      </c>
    </row>
    <row r="19" spans="1:4" x14ac:dyDescent="0.35">
      <c r="A19">
        <v>10</v>
      </c>
      <c r="B19" s="10" t="s">
        <v>112</v>
      </c>
      <c r="C19" s="10" t="s">
        <v>113</v>
      </c>
      <c r="D19">
        <v>1234581755</v>
      </c>
    </row>
    <row r="20" spans="1:4" x14ac:dyDescent="0.35">
      <c r="A20">
        <v>11</v>
      </c>
      <c r="B20" s="10" t="s">
        <v>114</v>
      </c>
      <c r="C20" s="10" t="s">
        <v>115</v>
      </c>
      <c r="D20">
        <v>1234581755</v>
      </c>
    </row>
    <row r="21" spans="1:4" x14ac:dyDescent="0.35">
      <c r="A21">
        <v>12</v>
      </c>
      <c r="B21" s="10" t="s">
        <v>100</v>
      </c>
      <c r="C21" s="10" t="s">
        <v>116</v>
      </c>
      <c r="D21">
        <v>1234581755</v>
      </c>
    </row>
    <row r="22" spans="1:4" x14ac:dyDescent="0.35">
      <c r="A22">
        <v>13</v>
      </c>
      <c r="B22" s="10" t="s">
        <v>101</v>
      </c>
      <c r="C22" s="10" t="s">
        <v>117</v>
      </c>
      <c r="D22">
        <v>1234581755</v>
      </c>
    </row>
    <row r="23" spans="1:4" x14ac:dyDescent="0.35">
      <c r="A23">
        <v>14</v>
      </c>
      <c r="B23" s="10" t="s">
        <v>118</v>
      </c>
      <c r="C23" s="10" t="s">
        <v>119</v>
      </c>
      <c r="D23">
        <v>1234581755</v>
      </c>
    </row>
    <row r="24" spans="1:4" x14ac:dyDescent="0.35">
      <c r="A24">
        <v>15</v>
      </c>
      <c r="B24" s="10" t="s">
        <v>120</v>
      </c>
      <c r="C24" s="10" t="s">
        <v>121</v>
      </c>
      <c r="D24">
        <v>1234581755</v>
      </c>
    </row>
    <row r="25" spans="1:4" x14ac:dyDescent="0.35">
      <c r="A25">
        <v>16</v>
      </c>
      <c r="B25" s="10" t="s">
        <v>12</v>
      </c>
      <c r="C25" s="10" t="s">
        <v>122</v>
      </c>
      <c r="D25">
        <v>1234581755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209F7-9F28-4591-850F-9D3DB59352BD}">
  <dimension ref="A1:D15"/>
  <sheetViews>
    <sheetView workbookViewId="0">
      <selection activeCell="F11" sqref="F11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11"/>
      <c r="B1" s="11" t="s">
        <v>55</v>
      </c>
      <c r="C1" s="11"/>
      <c r="D1" s="11"/>
    </row>
    <row r="3" spans="1:4" x14ac:dyDescent="0.35">
      <c r="A3" s="11" t="s">
        <v>56</v>
      </c>
      <c r="B3" s="12" t="s">
        <v>57</v>
      </c>
      <c r="C3" s="12"/>
      <c r="D3" s="9" t="s">
        <v>58</v>
      </c>
    </row>
    <row r="4" spans="1:4" x14ac:dyDescent="0.35">
      <c r="A4" s="11"/>
      <c r="B4" s="9" t="s">
        <v>59</v>
      </c>
      <c r="C4" s="9" t="s">
        <v>60</v>
      </c>
      <c r="D4" s="9"/>
    </row>
    <row r="6" spans="1:4" x14ac:dyDescent="0.35">
      <c r="A6">
        <v>1</v>
      </c>
      <c r="B6" t="s">
        <v>61</v>
      </c>
      <c r="C6" t="s">
        <v>62</v>
      </c>
      <c r="D6" t="s">
        <v>63</v>
      </c>
    </row>
    <row r="7" spans="1:4" x14ac:dyDescent="0.35">
      <c r="A7">
        <v>2</v>
      </c>
      <c r="B7" t="s">
        <v>64</v>
      </c>
      <c r="C7" t="s">
        <v>65</v>
      </c>
      <c r="D7" t="s">
        <v>66</v>
      </c>
    </row>
    <row r="8" spans="1:4" x14ac:dyDescent="0.35">
      <c r="A8">
        <v>3</v>
      </c>
      <c r="B8" t="s">
        <v>67</v>
      </c>
      <c r="C8" t="s">
        <v>68</v>
      </c>
      <c r="D8" t="s">
        <v>69</v>
      </c>
    </row>
    <row r="9" spans="1:4" x14ac:dyDescent="0.35">
      <c r="A9">
        <v>4</v>
      </c>
      <c r="B9" t="s">
        <v>70</v>
      </c>
      <c r="C9" t="s">
        <v>71</v>
      </c>
      <c r="D9" t="s">
        <v>72</v>
      </c>
    </row>
    <row r="10" spans="1:4" x14ac:dyDescent="0.35">
      <c r="A10">
        <v>5</v>
      </c>
      <c r="B10" t="s">
        <v>73</v>
      </c>
      <c r="C10" t="s">
        <v>74</v>
      </c>
      <c r="D10" t="s">
        <v>75</v>
      </c>
    </row>
    <row r="11" spans="1:4" x14ac:dyDescent="0.35">
      <c r="A11">
        <v>6</v>
      </c>
      <c r="B11" t="s">
        <v>76</v>
      </c>
      <c r="C11" t="s">
        <v>77</v>
      </c>
      <c r="D11" t="s">
        <v>78</v>
      </c>
    </row>
    <row r="12" spans="1:4" x14ac:dyDescent="0.35">
      <c r="A12">
        <v>7</v>
      </c>
      <c r="B12" t="s">
        <v>79</v>
      </c>
      <c r="C12" t="s">
        <v>80</v>
      </c>
      <c r="D12" t="s">
        <v>81</v>
      </c>
    </row>
    <row r="13" spans="1:4" x14ac:dyDescent="0.35">
      <c r="A13">
        <v>8</v>
      </c>
      <c r="B13" t="s">
        <v>82</v>
      </c>
      <c r="C13" t="s">
        <v>83</v>
      </c>
      <c r="D13" t="s">
        <v>84</v>
      </c>
    </row>
    <row r="14" spans="1:4" x14ac:dyDescent="0.35">
      <c r="A14">
        <v>9</v>
      </c>
      <c r="B14" t="s">
        <v>85</v>
      </c>
      <c r="C14" t="s">
        <v>86</v>
      </c>
      <c r="D14" t="s">
        <v>87</v>
      </c>
    </row>
    <row r="15" spans="1:4" x14ac:dyDescent="0.35">
      <c r="A15">
        <v>10</v>
      </c>
      <c r="B15" t="s">
        <v>88</v>
      </c>
      <c r="C15" t="s">
        <v>89</v>
      </c>
      <c r="D15" t="s">
        <v>90</v>
      </c>
    </row>
  </sheetData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004C5-8E6F-4992-B8CE-62B0C8A6EA05}">
  <dimension ref="A1:F16"/>
  <sheetViews>
    <sheetView workbookViewId="0">
      <selection activeCell="D18" sqref="D18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28</v>
      </c>
      <c r="B1" s="7" t="s">
        <v>16</v>
      </c>
    </row>
    <row r="2" spans="1:6" x14ac:dyDescent="0.35">
      <c r="A2" s="7" t="s">
        <v>29</v>
      </c>
      <c r="B2" s="7" t="s">
        <v>17</v>
      </c>
    </row>
    <row r="3" spans="1:6" x14ac:dyDescent="0.35">
      <c r="A3" s="7" t="s">
        <v>30</v>
      </c>
      <c r="B3" s="7" t="s">
        <v>31</v>
      </c>
    </row>
    <row r="4" spans="1:6" x14ac:dyDescent="0.35">
      <c r="A4" s="7" t="s">
        <v>32</v>
      </c>
      <c r="B4" s="7" t="s">
        <v>33</v>
      </c>
    </row>
    <row r="5" spans="1:6" x14ac:dyDescent="0.35">
      <c r="A5" s="7" t="s">
        <v>34</v>
      </c>
      <c r="B5" s="7" t="s">
        <v>35</v>
      </c>
    </row>
    <row r="6" spans="1:6" x14ac:dyDescent="0.35">
      <c r="A6" s="7" t="s">
        <v>36</v>
      </c>
      <c r="B6" s="7">
        <v>20241</v>
      </c>
    </row>
    <row r="7" spans="1:6" x14ac:dyDescent="0.35">
      <c r="A7" s="7" t="s">
        <v>37</v>
      </c>
      <c r="B7" s="7" t="s">
        <v>38</v>
      </c>
    </row>
    <row r="9" spans="1:6" x14ac:dyDescent="0.35">
      <c r="A9" s="8" t="s">
        <v>1</v>
      </c>
      <c r="B9" s="8" t="s">
        <v>39</v>
      </c>
      <c r="C9" s="8" t="s">
        <v>40</v>
      </c>
      <c r="D9" s="9" t="s">
        <v>41</v>
      </c>
      <c r="E9" s="9" t="s">
        <v>42</v>
      </c>
      <c r="F9" s="8" t="s">
        <v>43</v>
      </c>
    </row>
    <row r="10" spans="1:6" x14ac:dyDescent="0.35">
      <c r="A10">
        <v>1</v>
      </c>
      <c r="B10" t="s">
        <v>7</v>
      </c>
      <c r="C10" s="4">
        <v>0.1</v>
      </c>
      <c r="D10" s="10" t="s">
        <v>46</v>
      </c>
      <c r="E10" s="10" t="s">
        <v>47</v>
      </c>
      <c r="F10">
        <v>1234581755</v>
      </c>
    </row>
    <row r="11" spans="1:6" x14ac:dyDescent="0.35">
      <c r="A11">
        <v>2</v>
      </c>
      <c r="B11" t="s">
        <v>8</v>
      </c>
      <c r="C11" s="4">
        <v>0</v>
      </c>
      <c r="D11" s="10" t="s">
        <v>48</v>
      </c>
      <c r="E11" s="10" t="s">
        <v>48</v>
      </c>
      <c r="F11">
        <v>1234581755</v>
      </c>
    </row>
    <row r="12" spans="1:6" x14ac:dyDescent="0.35">
      <c r="A12">
        <v>3</v>
      </c>
      <c r="B12" t="s">
        <v>9</v>
      </c>
      <c r="C12" s="4">
        <v>0</v>
      </c>
      <c r="D12" s="10" t="s">
        <v>48</v>
      </c>
      <c r="E12" s="10" t="s">
        <v>48</v>
      </c>
      <c r="F12">
        <v>1234581755</v>
      </c>
    </row>
    <row r="13" spans="1:6" x14ac:dyDescent="0.35">
      <c r="A13">
        <v>4</v>
      </c>
      <c r="B13" t="s">
        <v>10</v>
      </c>
      <c r="C13" s="4">
        <v>0.2</v>
      </c>
      <c r="D13" s="10" t="s">
        <v>49</v>
      </c>
      <c r="E13" s="10" t="s">
        <v>50</v>
      </c>
      <c r="F13">
        <v>1234581755</v>
      </c>
    </row>
    <row r="14" spans="1:6" x14ac:dyDescent="0.35">
      <c r="A14">
        <v>5</v>
      </c>
      <c r="B14" t="s">
        <v>44</v>
      </c>
      <c r="C14" s="4">
        <v>0.35</v>
      </c>
      <c r="D14" s="10" t="s">
        <v>51</v>
      </c>
      <c r="E14" s="10" t="s">
        <v>52</v>
      </c>
      <c r="F14">
        <v>1234581755</v>
      </c>
    </row>
    <row r="15" spans="1:6" x14ac:dyDescent="0.35">
      <c r="A15">
        <v>6</v>
      </c>
      <c r="B15" t="s">
        <v>45</v>
      </c>
      <c r="C15" s="4">
        <v>0.35</v>
      </c>
      <c r="D15" s="10" t="s">
        <v>53</v>
      </c>
      <c r="E15" s="10" t="s">
        <v>54</v>
      </c>
      <c r="F15">
        <v>1234581755</v>
      </c>
    </row>
    <row r="16" spans="1:6" x14ac:dyDescent="0.35">
      <c r="C16" s="5">
        <f>SUM(C10:C15)</f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17E19-94BC-4B79-8D16-C5232AE47022}">
  <dimension ref="A1:N15"/>
  <sheetViews>
    <sheetView tabSelected="1" topLeftCell="C1" workbookViewId="0">
      <selection activeCell="K10" sqref="K10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3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</row>
    <row r="4" spans="1:14" x14ac:dyDescent="0.35">
      <c r="G4" s="4"/>
      <c r="H4" s="4"/>
      <c r="I4" s="4"/>
      <c r="J4" s="4"/>
      <c r="K4" s="4"/>
      <c r="L4" s="4"/>
      <c r="M4" s="5"/>
    </row>
    <row r="5" spans="1:14" x14ac:dyDescent="0.35">
      <c r="A5">
        <v>1</v>
      </c>
      <c r="B5">
        <v>20240410610001</v>
      </c>
      <c r="C5" t="s">
        <v>15</v>
      </c>
      <c r="D5">
        <v>158704</v>
      </c>
      <c r="E5" t="s">
        <v>16</v>
      </c>
      <c r="F5" t="s">
        <v>17</v>
      </c>
      <c r="G5" s="6">
        <v>90</v>
      </c>
      <c r="H5" s="6">
        <v>0</v>
      </c>
      <c r="I5" s="6">
        <v>0</v>
      </c>
      <c r="J5" s="6">
        <f>65+20</f>
        <v>85</v>
      </c>
      <c r="K5" s="6">
        <v>70</v>
      </c>
      <c r="L5" s="6">
        <f>24+27+26+13</f>
        <v>90</v>
      </c>
      <c r="M5">
        <f>G5*0.1+J5*0.2+K5*0.35+L5*0.35</f>
        <v>82</v>
      </c>
      <c r="N5" t="str">
        <f>IF(AND(ISBLANK(G5), ISBLANK(H5), ISBLANK(I5), ISBLANK(J5), ISBLANK(K5), ISBLANK(L5)), "T",IF(M5&gt;=80,"A",IF(M5&gt;=75,"A-",IF(M5&gt;=70,"B+",IF(M5&gt;=65,"B",IF(M5&gt;=60,"B-",IF(M5&gt;=55,"C+",IF(M5&gt;=50,"C",IF(M5&gt;=25,"D",IF(M5&gt;=1,"E"))))))))))</f>
        <v>A</v>
      </c>
    </row>
    <row r="6" spans="1:14" x14ac:dyDescent="0.35">
      <c r="A6">
        <v>2</v>
      </c>
      <c r="B6">
        <v>20240410610002</v>
      </c>
      <c r="C6" t="s">
        <v>18</v>
      </c>
      <c r="D6">
        <v>158705</v>
      </c>
      <c r="E6" t="s">
        <v>16</v>
      </c>
      <c r="F6" t="s">
        <v>17</v>
      </c>
      <c r="G6" s="6">
        <v>75</v>
      </c>
      <c r="H6" s="6">
        <v>0</v>
      </c>
      <c r="I6" s="6">
        <v>0</v>
      </c>
      <c r="J6" s="6">
        <f>15+65</f>
        <v>80</v>
      </c>
      <c r="K6" s="6">
        <f>10+55</f>
        <v>65</v>
      </c>
      <c r="L6" s="6">
        <f>29+19+14</f>
        <v>62</v>
      </c>
      <c r="M6">
        <f t="shared" ref="M6:M15" si="0">G6*0.1+J6*0.2+K6*0.35+L6*0.35</f>
        <v>67.95</v>
      </c>
      <c r="N6" t="str">
        <f t="shared" ref="N6:N14" si="1">IF(AND(ISBLANK(G6), ISBLANK(H6), ISBLANK(I6), ISBLANK(J6), ISBLANK(K6), ISBLANK(L6)), "T",IF(M6&gt;=80,"A",IF(M6&gt;=75,"A-",IF(M6&gt;=70,"B+",IF(M6&gt;=65,"B",IF(M6&gt;=60,"B-",IF(M6&gt;=55,"C+",IF(M6&gt;=50,"C",IF(M6&gt;=25,"D",IF(M6&gt;=1,"E"))))))))))</f>
        <v>B</v>
      </c>
    </row>
    <row r="7" spans="1:14" x14ac:dyDescent="0.35">
      <c r="A7">
        <v>3</v>
      </c>
      <c r="B7">
        <v>20240410610003</v>
      </c>
      <c r="C7" t="s">
        <v>19</v>
      </c>
      <c r="D7">
        <v>158706</v>
      </c>
      <c r="E7" t="s">
        <v>16</v>
      </c>
      <c r="F7" t="s">
        <v>17</v>
      </c>
      <c r="G7" s="6">
        <v>70</v>
      </c>
      <c r="H7" s="6">
        <v>0</v>
      </c>
      <c r="I7" s="6">
        <v>0</v>
      </c>
      <c r="J7" s="6">
        <f>25+50</f>
        <v>75</v>
      </c>
      <c r="K7" s="6">
        <f>15+50</f>
        <v>65</v>
      </c>
      <c r="L7" s="6">
        <f>10+43</f>
        <v>53</v>
      </c>
      <c r="M7">
        <f t="shared" si="0"/>
        <v>63.3</v>
      </c>
      <c r="N7" t="str">
        <f t="shared" si="1"/>
        <v>B-</v>
      </c>
    </row>
    <row r="8" spans="1:14" x14ac:dyDescent="0.35">
      <c r="A8">
        <v>4</v>
      </c>
      <c r="B8">
        <v>20240410610004</v>
      </c>
      <c r="C8" t="s">
        <v>20</v>
      </c>
      <c r="D8">
        <v>158707</v>
      </c>
      <c r="E8" t="s">
        <v>16</v>
      </c>
      <c r="F8" t="s">
        <v>17</v>
      </c>
      <c r="G8" s="6">
        <v>75</v>
      </c>
      <c r="H8" s="6">
        <v>0</v>
      </c>
      <c r="I8" s="6">
        <v>0</v>
      </c>
      <c r="J8" s="6">
        <f>30+45</f>
        <v>75</v>
      </c>
      <c r="K8" s="6">
        <f>10+50</f>
        <v>60</v>
      </c>
      <c r="L8" s="6">
        <f>15+6+30</f>
        <v>51</v>
      </c>
      <c r="M8">
        <f t="shared" si="0"/>
        <v>61.349999999999994</v>
      </c>
      <c r="N8" t="str">
        <f t="shared" si="1"/>
        <v>B-</v>
      </c>
    </row>
    <row r="9" spans="1:14" x14ac:dyDescent="0.35">
      <c r="A9">
        <v>5</v>
      </c>
      <c r="B9">
        <v>20240410610005</v>
      </c>
      <c r="C9" t="s">
        <v>21</v>
      </c>
      <c r="D9">
        <v>158708</v>
      </c>
      <c r="E9" t="s">
        <v>16</v>
      </c>
      <c r="F9" t="s">
        <v>17</v>
      </c>
      <c r="G9" s="6">
        <v>50</v>
      </c>
      <c r="H9" s="6">
        <v>0</v>
      </c>
      <c r="I9" s="6">
        <v>0</v>
      </c>
      <c r="J9" s="6">
        <v>55</v>
      </c>
      <c r="K9" s="6">
        <f>10+40</f>
        <v>50</v>
      </c>
      <c r="L9" s="6">
        <f>40+18</f>
        <v>58</v>
      </c>
      <c r="M9">
        <f t="shared" si="0"/>
        <v>53.8</v>
      </c>
      <c r="N9" t="str">
        <f t="shared" si="1"/>
        <v>C</v>
      </c>
    </row>
    <row r="10" spans="1:14" x14ac:dyDescent="0.35">
      <c r="A10">
        <v>6</v>
      </c>
      <c r="B10">
        <v>20240410610006</v>
      </c>
      <c r="C10" t="s">
        <v>22</v>
      </c>
      <c r="D10">
        <v>158709</v>
      </c>
      <c r="E10" t="s">
        <v>16</v>
      </c>
      <c r="F10" t="s">
        <v>17</v>
      </c>
      <c r="G10" s="6">
        <v>70</v>
      </c>
      <c r="H10" s="6">
        <v>0</v>
      </c>
      <c r="I10" s="6">
        <v>0</v>
      </c>
      <c r="J10" s="6">
        <f>65+0</f>
        <v>65</v>
      </c>
      <c r="K10" s="6">
        <f>17+45</f>
        <v>62</v>
      </c>
      <c r="L10" s="6">
        <f>25+11+3+15</f>
        <v>54</v>
      </c>
      <c r="M10">
        <f t="shared" si="0"/>
        <v>60.6</v>
      </c>
      <c r="N10" t="str">
        <f t="shared" si="1"/>
        <v>B-</v>
      </c>
    </row>
    <row r="11" spans="1:14" x14ac:dyDescent="0.35">
      <c r="A11">
        <v>7</v>
      </c>
      <c r="B11">
        <v>20240410610007</v>
      </c>
      <c r="C11" t="s">
        <v>23</v>
      </c>
      <c r="D11">
        <v>158710</v>
      </c>
      <c r="E11" t="s">
        <v>16</v>
      </c>
      <c r="F11" t="s">
        <v>17</v>
      </c>
      <c r="G11" s="6">
        <v>70</v>
      </c>
      <c r="H11" s="6">
        <v>0</v>
      </c>
      <c r="I11" s="6">
        <v>0</v>
      </c>
      <c r="J11" s="6">
        <f>25+45</f>
        <v>70</v>
      </c>
      <c r="K11" s="6">
        <f>14+50</f>
        <v>64</v>
      </c>
      <c r="L11" s="6">
        <f>7+9+40</f>
        <v>56</v>
      </c>
      <c r="M11">
        <f t="shared" si="0"/>
        <v>63</v>
      </c>
      <c r="N11" t="str">
        <f t="shared" si="1"/>
        <v>B-</v>
      </c>
    </row>
    <row r="12" spans="1:14" x14ac:dyDescent="0.35">
      <c r="A12">
        <v>8</v>
      </c>
      <c r="B12">
        <v>20240410610008</v>
      </c>
      <c r="C12" t="s">
        <v>24</v>
      </c>
      <c r="D12">
        <v>158711</v>
      </c>
      <c r="E12" t="s">
        <v>16</v>
      </c>
      <c r="F12" t="s">
        <v>17</v>
      </c>
      <c r="G12" s="6">
        <v>70</v>
      </c>
      <c r="H12" s="6">
        <v>0</v>
      </c>
      <c r="I12" s="6">
        <v>0</v>
      </c>
      <c r="J12" s="6">
        <f>75+0</f>
        <v>75</v>
      </c>
      <c r="K12" s="6">
        <f>20+40</f>
        <v>60</v>
      </c>
      <c r="L12" s="6">
        <f>11+40</f>
        <v>51</v>
      </c>
      <c r="M12">
        <f t="shared" si="0"/>
        <v>60.849999999999994</v>
      </c>
      <c r="N12" t="str">
        <f t="shared" si="1"/>
        <v>B-</v>
      </c>
    </row>
    <row r="13" spans="1:14" x14ac:dyDescent="0.35">
      <c r="A13">
        <v>9</v>
      </c>
      <c r="B13">
        <v>20240410610009</v>
      </c>
      <c r="C13" t="s">
        <v>25</v>
      </c>
      <c r="D13">
        <v>158712</v>
      </c>
      <c r="E13" t="s">
        <v>16</v>
      </c>
      <c r="F13" t="s">
        <v>17</v>
      </c>
      <c r="G13" s="6">
        <v>70</v>
      </c>
      <c r="H13" s="6">
        <v>0</v>
      </c>
      <c r="I13" s="6">
        <v>0</v>
      </c>
      <c r="J13" s="6">
        <f>20+50</f>
        <v>70</v>
      </c>
      <c r="K13" s="6">
        <f>18+50</f>
        <v>68</v>
      </c>
      <c r="L13" s="6">
        <f>12+17+11+18</f>
        <v>58</v>
      </c>
      <c r="M13">
        <f t="shared" si="0"/>
        <v>65.099999999999994</v>
      </c>
      <c r="N13" t="str">
        <f t="shared" si="1"/>
        <v>B</v>
      </c>
    </row>
    <row r="14" spans="1:14" x14ac:dyDescent="0.35">
      <c r="A14">
        <v>10</v>
      </c>
      <c r="B14">
        <v>20240410610010</v>
      </c>
      <c r="C14" t="s">
        <v>26</v>
      </c>
      <c r="D14">
        <v>158713</v>
      </c>
      <c r="E14" t="s">
        <v>16</v>
      </c>
      <c r="F14" t="s">
        <v>17</v>
      </c>
      <c r="G14" s="6">
        <v>70</v>
      </c>
      <c r="H14" s="6">
        <v>0</v>
      </c>
      <c r="I14" s="6">
        <v>0</v>
      </c>
      <c r="J14" s="6">
        <f>25+45</f>
        <v>70</v>
      </c>
      <c r="K14" s="6">
        <f>15+42</f>
        <v>57</v>
      </c>
      <c r="L14" s="6">
        <f>7+50</f>
        <v>57</v>
      </c>
      <c r="M14">
        <f t="shared" si="0"/>
        <v>60.900000000000006</v>
      </c>
      <c r="N14" t="str">
        <f t="shared" si="1"/>
        <v>B-</v>
      </c>
    </row>
    <row r="15" spans="1:14" x14ac:dyDescent="0.35">
      <c r="A15">
        <v>11</v>
      </c>
      <c r="B15">
        <v>20240410610011</v>
      </c>
      <c r="C15" t="s">
        <v>27</v>
      </c>
      <c r="D15">
        <v>158714</v>
      </c>
      <c r="E15" t="s">
        <v>16</v>
      </c>
      <c r="F15" t="s">
        <v>17</v>
      </c>
      <c r="G15" s="6">
        <v>90</v>
      </c>
      <c r="H15" s="6">
        <v>0</v>
      </c>
      <c r="I15" s="6">
        <v>0</v>
      </c>
      <c r="J15" s="6">
        <f>30+50</f>
        <v>80</v>
      </c>
      <c r="K15" s="6">
        <f>9+70</f>
        <v>79</v>
      </c>
      <c r="L15" s="6">
        <f>30+25+19+10</f>
        <v>84</v>
      </c>
      <c r="M15">
        <f t="shared" si="0"/>
        <v>82.05</v>
      </c>
      <c r="N15" t="str">
        <f>IF(AND(ISBLANK(G15), ISBLANK(H15), ISBLANK(I15), ISBLANK(J15), ISBLANK(K15), ISBLANK(L15)), "T",IF(M15&gt;=80,"A",IF(M15&gt;=75,"A-",IF(M15&gt;=70,"B+",IF(M15&gt;=65,"B",IF(M15&gt;=60,"B-",IF(M15&gt;=55,"C+",IF(M15&gt;=50,"C",IF(M15&gt;=25,"D",IF(M15&gt;=1,"E"))))))))))</f>
        <v>A</v>
      </c>
    </row>
  </sheetData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RPS</vt:lpstr>
      <vt:lpstr>Skala-Nilai</vt:lpstr>
      <vt:lpstr>Komponen</vt:lpstr>
      <vt:lpstr>Daftar-Nilai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YUNITA SEPTRIANA A</dc:creator>
  <cp:lastModifiedBy>YUNITA SEPTRIANA A</cp:lastModifiedBy>
  <dcterms:created xsi:type="dcterms:W3CDTF">2025-01-30T11:52:10Z</dcterms:created>
  <dcterms:modified xsi:type="dcterms:W3CDTF">2025-01-30T12:16:30Z</dcterms:modified>
</cp:coreProperties>
</file>