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62118DD-FD11-43D8-AA08-9D8D56CD849F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I15" i="4" l="1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I20" i="4"/>
  <c r="J20" i="4"/>
  <c r="K20" i="4"/>
  <c r="M20" i="4" s="1"/>
  <c r="N20" i="4" s="1"/>
  <c r="L20" i="4"/>
  <c r="I21" i="4"/>
  <c r="J21" i="4"/>
  <c r="K21" i="4"/>
  <c r="L21" i="4"/>
  <c r="I22" i="4"/>
  <c r="J22" i="4"/>
  <c r="K22" i="4"/>
  <c r="L22" i="4"/>
  <c r="I23" i="4"/>
  <c r="J23" i="4"/>
  <c r="K23" i="4"/>
  <c r="L23" i="4"/>
  <c r="I24" i="4"/>
  <c r="J24" i="4"/>
  <c r="K24" i="4"/>
  <c r="L24" i="4"/>
  <c r="I25" i="4"/>
  <c r="J25" i="4"/>
  <c r="K25" i="4"/>
  <c r="L25" i="4"/>
  <c r="I26" i="4"/>
  <c r="J26" i="4"/>
  <c r="M26" i="4" s="1"/>
  <c r="K26" i="4"/>
  <c r="N26" i="4" s="1"/>
  <c r="L26" i="4"/>
  <c r="I27" i="4"/>
  <c r="J27" i="4"/>
  <c r="K27" i="4"/>
  <c r="L27" i="4"/>
  <c r="I28" i="4"/>
  <c r="J28" i="4"/>
  <c r="K28" i="4"/>
  <c r="L28" i="4"/>
  <c r="I29" i="4"/>
  <c r="J29" i="4"/>
  <c r="K29" i="4"/>
  <c r="L29" i="4"/>
  <c r="I30" i="4"/>
  <c r="J30" i="4"/>
  <c r="K30" i="4"/>
  <c r="L30" i="4"/>
  <c r="I31" i="4"/>
  <c r="J31" i="4"/>
  <c r="K31" i="4"/>
  <c r="L31" i="4"/>
  <c r="I32" i="4"/>
  <c r="J32" i="4"/>
  <c r="M32" i="4" s="1"/>
  <c r="N32" i="4" s="1"/>
  <c r="K32" i="4"/>
  <c r="L32" i="4"/>
  <c r="I33" i="4"/>
  <c r="J33" i="4"/>
  <c r="K33" i="4"/>
  <c r="L33" i="4"/>
  <c r="I34" i="4"/>
  <c r="J34" i="4"/>
  <c r="K34" i="4"/>
  <c r="L34" i="4"/>
  <c r="I35" i="4"/>
  <c r="J35" i="4"/>
  <c r="M35" i="4" s="1"/>
  <c r="K35" i="4"/>
  <c r="L35" i="4"/>
  <c r="I36" i="4"/>
  <c r="J36" i="4"/>
  <c r="K36" i="4"/>
  <c r="L36" i="4"/>
  <c r="I37" i="4"/>
  <c r="J37" i="4"/>
  <c r="K37" i="4"/>
  <c r="L37" i="4"/>
  <c r="I38" i="4"/>
  <c r="J38" i="4"/>
  <c r="K38" i="4"/>
  <c r="L38" i="4"/>
  <c r="I39" i="4"/>
  <c r="J39" i="4"/>
  <c r="K39" i="4"/>
  <c r="L39" i="4"/>
  <c r="I40" i="4"/>
  <c r="J40" i="4"/>
  <c r="K40" i="4"/>
  <c r="L40" i="4"/>
  <c r="I41" i="4"/>
  <c r="J41" i="4"/>
  <c r="K41" i="4"/>
  <c r="L41" i="4"/>
  <c r="I42" i="4"/>
  <c r="J42" i="4"/>
  <c r="K42" i="4"/>
  <c r="L42" i="4"/>
  <c r="I43" i="4"/>
  <c r="J43" i="4"/>
  <c r="K43" i="4"/>
  <c r="L43" i="4"/>
  <c r="I44" i="4"/>
  <c r="J44" i="4"/>
  <c r="K44" i="4"/>
  <c r="L44" i="4"/>
  <c r="I45" i="4"/>
  <c r="J45" i="4"/>
  <c r="K45" i="4"/>
  <c r="L45" i="4"/>
  <c r="I14" i="4"/>
  <c r="L14" i="4"/>
  <c r="J14" i="4"/>
  <c r="M37" i="4"/>
  <c r="N37" i="4" s="1"/>
  <c r="N39" i="4"/>
  <c r="K14" i="4"/>
  <c r="G28" i="4"/>
  <c r="G29" i="4"/>
  <c r="G30" i="4"/>
  <c r="M30" i="4" s="1"/>
  <c r="N30" i="4" s="1"/>
  <c r="G31" i="4"/>
  <c r="G33" i="4"/>
  <c r="G34" i="4"/>
  <c r="G35" i="4"/>
  <c r="G36" i="4"/>
  <c r="G37" i="4"/>
  <c r="G38" i="4"/>
  <c r="G39" i="4"/>
  <c r="G40" i="4"/>
  <c r="G41" i="4"/>
  <c r="G42" i="4"/>
  <c r="M42" i="4" s="1"/>
  <c r="N42" i="4" s="1"/>
  <c r="G43" i="4"/>
  <c r="G44" i="4"/>
  <c r="G45" i="4"/>
  <c r="G15" i="4"/>
  <c r="G16" i="4"/>
  <c r="G17" i="4"/>
  <c r="G18" i="4"/>
  <c r="G19" i="4"/>
  <c r="M19" i="4" s="1"/>
  <c r="N19" i="4" s="1"/>
  <c r="G20" i="4"/>
  <c r="G21" i="4"/>
  <c r="G22" i="4"/>
  <c r="G23" i="4"/>
  <c r="G24" i="4"/>
  <c r="G25" i="4"/>
  <c r="G26" i="4"/>
  <c r="G27" i="4"/>
  <c r="G14" i="4"/>
  <c r="M45" i="4"/>
  <c r="N45" i="4" s="1"/>
  <c r="M39" i="4"/>
  <c r="M36" i="4"/>
  <c r="N36" i="4" s="1"/>
  <c r="M34" i="4"/>
  <c r="N34" i="4" s="1"/>
  <c r="M33" i="4"/>
  <c r="N33" i="4" s="1"/>
  <c r="M31" i="4"/>
  <c r="N31" i="4" s="1"/>
  <c r="M28" i="4"/>
  <c r="N28" i="4" s="1"/>
  <c r="M21" i="4"/>
  <c r="N21" i="4" s="1"/>
  <c r="M18" i="4"/>
  <c r="N18" i="4" s="1"/>
  <c r="M17" i="4"/>
  <c r="M16" i="4"/>
  <c r="N16" i="4" s="1"/>
  <c r="M15" i="4"/>
  <c r="N15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  <c r="N35" i="4" l="1"/>
  <c r="M44" i="4"/>
  <c r="N44" i="4" s="1"/>
  <c r="M23" i="4"/>
  <c r="N23" i="4" s="1"/>
  <c r="M41" i="4"/>
  <c r="N41" i="4" s="1"/>
  <c r="M29" i="4"/>
  <c r="N29" i="4" s="1"/>
  <c r="M43" i="4"/>
  <c r="N43" i="4" s="1"/>
  <c r="N17" i="4"/>
  <c r="N22" i="4"/>
  <c r="M22" i="4"/>
  <c r="M38" i="4"/>
  <c r="N38" i="4" s="1"/>
  <c r="M40" i="4"/>
  <c r="N40" i="4" s="1"/>
  <c r="M24" i="4"/>
  <c r="N24" i="4" s="1"/>
  <c r="M25" i="4"/>
  <c r="N25" i="4" s="1"/>
  <c r="M27" i="4"/>
  <c r="N27" i="4" s="1"/>
  <c r="M14" i="4"/>
  <c r="N14" i="4" s="1"/>
</calcChain>
</file>

<file path=xl/sharedStrings.xml><?xml version="1.0" encoding="utf-8"?>
<sst xmlns="http://schemas.openxmlformats.org/spreadsheetml/2006/main" count="260" uniqueCount="159">
  <si>
    <t>KODE MK</t>
  </si>
  <si>
    <t>D1B2A58T</t>
  </si>
  <si>
    <t>NAMA MK</t>
  </si>
  <si>
    <t>ANALISA STRUKTUR STATIS TERTENTU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</si>
  <si>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</si>
  <si>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</si>
  <si>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</si>
  <si>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</si>
  <si>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</si>
  <si>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</si>
  <si>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</si>
  <si>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</si>
  <si>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</si>
  <si>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</si>
  <si>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</si>
  <si>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</si>
  <si>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</si>
  <si>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</si>
  <si>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</si>
  <si>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</si>
  <si>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</si>
  <si>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</si>
  <si>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</si>
  <si>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</si>
  <si>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</si>
  <si>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</si>
  <si>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</si>
  <si>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</si>
  <si>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</si>
  <si>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</si>
  <si>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</si>
  <si>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</si>
  <si>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</si>
  <si>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</si>
  <si>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</si>
  <si>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</si>
  <si>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</si>
  <si>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</si>
  <si>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</si>
  <si>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</si>
  <si>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</si>
  <si>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</si>
  <si>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</si>
  <si>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</si>
  <si>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</si>
  <si>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</si>
  <si>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</si>
  <si>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</si>
  <si>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</si>
  <si>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</si>
  <si>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</si>
  <si>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</si>
  <si>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</si>
  <si>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</si>
  <si>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</si>
  <si>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</si>
  <si>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</si>
  <si>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</si>
  <si>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</si>
  <si>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</si>
  <si>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</si>
  <si>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</si>
  <si>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</si>
  <si>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</si>
  <si>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</si>
  <si>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</si>
  <si>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</si>
  <si>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</si>
  <si>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STRUKTUR STATIS TERTENTU (D1B2A58T)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</si>
  <si>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</si>
  <si>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</si>
  <si>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</si>
  <si>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</si>
  <si>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</si>
  <si>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</si>
  <si>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</si>
  <si>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</si>
  <si>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</si>
  <si>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2019D1B085</t>
  </si>
  <si>
    <t>MUHAMMAD AMIRUL</t>
  </si>
  <si>
    <t>2019D1B090</t>
  </si>
  <si>
    <t>MUHAMMAD ISRAN</t>
  </si>
  <si>
    <t>2019D1B193</t>
  </si>
  <si>
    <t>MUH. HASIM</t>
  </si>
  <si>
    <t>2021D1B122</t>
  </si>
  <si>
    <t>MUHAMMAD FEBRIANSYAH</t>
  </si>
  <si>
    <t>2021D1B133</t>
  </si>
  <si>
    <t>MUHAMAD ROZI</t>
  </si>
  <si>
    <t>2022D1B001</t>
  </si>
  <si>
    <t>ABIB HENDRAWAN</t>
  </si>
  <si>
    <t>2022D1B006</t>
  </si>
  <si>
    <t>AMIN NURRAHMAN</t>
  </si>
  <si>
    <t>2022D1B020</t>
  </si>
  <si>
    <t>DIMAS APRIANSYAH</t>
  </si>
  <si>
    <t>2022D1B031</t>
  </si>
  <si>
    <t>GANENDRA DANADYAKSA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</si>
  <si>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</si>
  <si>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</si>
  <si>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</si>
  <si>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</si>
  <si>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</si>
  <si>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</si>
  <si>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</si>
  <si>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</si>
  <si>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</si>
  <si>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</si>
  <si>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</si>
  <si>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</si>
  <si>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</si>
  <si>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</si>
  <si>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</si>
  <si>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</si>
  <si>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</si>
  <si>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</si>
  <si>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</si>
  <si>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</si>
  <si>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</si>
  <si>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</si>
  <si>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</si>
  <si>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</si>
  <si>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</si>
  <si>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</si>
  <si>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</si>
  <si>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</si>
  <si>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</si>
  <si>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</si>
  <si>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</si>
  <si>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</si>
  <si>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Pendahuluan dan kontrak kuliah</t>
  </si>
  <si>
    <t>Struktur dan jenisnya</t>
  </si>
  <si>
    <t>Reaksi perletakan beban terpusat</t>
  </si>
  <si>
    <t>Reaksi perletakan beban merata</t>
  </si>
  <si>
    <t>Ujian Tengah Semester</t>
  </si>
  <si>
    <t>Gaya lintang beban terpusat</t>
  </si>
  <si>
    <t>Gaya lintang beban merata</t>
  </si>
  <si>
    <t>Quis</t>
  </si>
  <si>
    <t>Gaya momen beban terpusat</t>
  </si>
  <si>
    <t>Gaya momen beban merata</t>
  </si>
  <si>
    <t>Ujian Akhir Semester</t>
  </si>
  <si>
    <t>Gaya normal</t>
  </si>
  <si>
    <t>Kantilever</t>
  </si>
  <si>
    <t>Balok Induk dan anak</t>
  </si>
  <si>
    <t>Beban kombinasi</t>
  </si>
  <si>
    <t>Latihan soal</t>
  </si>
  <si>
    <t>Pleminary and contract</t>
  </si>
  <si>
    <t>Structure and types</t>
  </si>
  <si>
    <t>Joint reaction at point load</t>
  </si>
  <si>
    <t>Joint reaction at distributed load</t>
  </si>
  <si>
    <t>Shear force of point load</t>
  </si>
  <si>
    <t>Shear force of distributed load</t>
  </si>
  <si>
    <t>Middle Term Exam</t>
  </si>
  <si>
    <t>Momen force of point load</t>
  </si>
  <si>
    <t>Momen force of distributed load</t>
  </si>
  <si>
    <t>Normal force</t>
  </si>
  <si>
    <t>Cantlever</t>
  </si>
  <si>
    <t>Main beam</t>
  </si>
  <si>
    <t>Load combination</t>
  </si>
  <si>
    <t>Exercises</t>
  </si>
  <si>
    <t>Final Term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</si>
</sst>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>
        <row r="16">
          <cell r="C16" t="str">
            <v>ABDUL KHOLIK</v>
          </cell>
          <cell r="E16">
            <v>0</v>
          </cell>
          <cell r="F16">
            <v>83</v>
          </cell>
          <cell r="G16">
            <v>50</v>
          </cell>
          <cell r="I16">
            <v>42.4</v>
          </cell>
        </row>
        <row r="17">
          <cell r="C17" t="str">
            <v>ABDUL RASID ROSIDI</v>
          </cell>
          <cell r="D17">
            <v>2</v>
          </cell>
          <cell r="E17">
            <v>40</v>
          </cell>
          <cell r="F17">
            <v>68</v>
          </cell>
          <cell r="G17">
            <v>0</v>
          </cell>
          <cell r="H17">
            <v>35</v>
          </cell>
          <cell r="I17">
            <v>35.9</v>
          </cell>
        </row>
        <row r="18">
          <cell r="C18" t="str">
            <v>ADI HIDAYAT</v>
          </cell>
          <cell r="D18">
            <v>1</v>
          </cell>
          <cell r="E18">
            <v>25</v>
          </cell>
          <cell r="F18">
            <v>63</v>
          </cell>
          <cell r="G18">
            <v>5</v>
          </cell>
          <cell r="I18">
            <v>27.9</v>
          </cell>
        </row>
        <row r="19">
          <cell r="C19" t="str">
            <v>AGUS APRIANTO</v>
          </cell>
          <cell r="E19">
            <v>0</v>
          </cell>
          <cell r="F19">
            <v>83</v>
          </cell>
          <cell r="G19">
            <v>25</v>
          </cell>
          <cell r="H19">
            <v>8</v>
          </cell>
          <cell r="I19">
            <v>34.449999999999996</v>
          </cell>
        </row>
        <row r="20">
          <cell r="C20" t="str">
            <v>AHMAD AZHARI</v>
          </cell>
          <cell r="E20">
            <v>75</v>
          </cell>
          <cell r="F20">
            <v>63</v>
          </cell>
          <cell r="G20">
            <v>2</v>
          </cell>
          <cell r="I20">
            <v>38.35</v>
          </cell>
        </row>
        <row r="21">
          <cell r="C21" t="str">
            <v>AHMAD DAFFA</v>
          </cell>
          <cell r="F21">
            <v>8</v>
          </cell>
          <cell r="I21">
            <v>2.4</v>
          </cell>
        </row>
        <row r="22">
          <cell r="C22" t="str">
            <v>AHMAD MUHAMMAD BANYUANCALA RINJANI</v>
          </cell>
          <cell r="E22">
            <v>37.5</v>
          </cell>
          <cell r="F22">
            <v>58</v>
          </cell>
          <cell r="I22">
            <v>26.774999999999999</v>
          </cell>
        </row>
        <row r="23">
          <cell r="C23" t="str">
            <v>AL ABRAR</v>
          </cell>
          <cell r="D23">
            <v>0.5</v>
          </cell>
          <cell r="E23">
            <v>25</v>
          </cell>
          <cell r="F23">
            <v>77</v>
          </cell>
          <cell r="G23">
            <v>20</v>
          </cell>
          <cell r="H23">
            <v>12.5</v>
          </cell>
          <cell r="I23">
            <v>38.099999999999994</v>
          </cell>
        </row>
        <row r="24">
          <cell r="C24" t="str">
            <v>ALFARIZ WILL GO HIDAYAT</v>
          </cell>
          <cell r="E24">
            <v>25</v>
          </cell>
          <cell r="F24">
            <v>60</v>
          </cell>
          <cell r="G24">
            <v>0</v>
          </cell>
          <cell r="I24">
            <v>24.25</v>
          </cell>
        </row>
        <row r="25">
          <cell r="C25" t="str">
            <v>ANDRIAWAN MUJADID AKBAR</v>
          </cell>
          <cell r="E25">
            <v>3</v>
          </cell>
          <cell r="F25">
            <v>60</v>
          </cell>
          <cell r="G25">
            <v>28</v>
          </cell>
          <cell r="H25">
            <v>12.5</v>
          </cell>
          <cell r="I25">
            <v>29.799999999999997</v>
          </cell>
        </row>
        <row r="26">
          <cell r="C26" t="str">
            <v>ANGGA SEPRIADI</v>
          </cell>
          <cell r="D26">
            <v>8</v>
          </cell>
          <cell r="E26">
            <v>100</v>
          </cell>
          <cell r="F26">
            <v>93</v>
          </cell>
          <cell r="G26">
            <v>70</v>
          </cell>
          <cell r="H26">
            <v>55</v>
          </cell>
          <cell r="I26">
            <v>90.9</v>
          </cell>
        </row>
        <row r="27">
          <cell r="C27" t="str">
            <v>ARFAN ARYANDA</v>
          </cell>
          <cell r="E27">
            <v>37.5</v>
          </cell>
          <cell r="F27">
            <v>63</v>
          </cell>
          <cell r="G27">
            <v>20</v>
          </cell>
          <cell r="I27">
            <v>35.274999999999999</v>
          </cell>
        </row>
        <row r="28">
          <cell r="C28" t="str">
            <v>ARMAN MAULANA</v>
          </cell>
          <cell r="E28">
            <v>25</v>
          </cell>
          <cell r="F28">
            <v>64</v>
          </cell>
          <cell r="G28">
            <v>0</v>
          </cell>
          <cell r="I28">
            <v>25.45</v>
          </cell>
        </row>
        <row r="29">
          <cell r="C29" t="str">
            <v>ARMAN SAPUTRA</v>
          </cell>
          <cell r="E29">
            <v>3</v>
          </cell>
          <cell r="F29">
            <v>66</v>
          </cell>
          <cell r="G29">
            <v>0</v>
          </cell>
          <cell r="H29">
            <v>0</v>
          </cell>
          <cell r="I29">
            <v>20.55</v>
          </cell>
        </row>
        <row r="30">
          <cell r="C30" t="str">
            <v>BAIQ ENDANG TIRTA PUTRI</v>
          </cell>
          <cell r="E30">
            <v>25</v>
          </cell>
          <cell r="F30">
            <v>82</v>
          </cell>
          <cell r="G30">
            <v>0</v>
          </cell>
          <cell r="H30">
            <v>50</v>
          </cell>
          <cell r="I30">
            <v>35.849999999999994</v>
          </cell>
        </row>
        <row r="31">
          <cell r="C31" t="str">
            <v>DANANG ANDITA PUTRA</v>
          </cell>
          <cell r="E31">
            <v>50</v>
          </cell>
          <cell r="F31">
            <v>60</v>
          </cell>
          <cell r="G31">
            <v>20</v>
          </cell>
          <cell r="I31">
            <v>37.5</v>
          </cell>
        </row>
        <row r="32">
          <cell r="C32" t="str">
            <v>DENDA ALYA PARIATIN</v>
          </cell>
          <cell r="D32">
            <v>1</v>
          </cell>
          <cell r="E32">
            <v>25</v>
          </cell>
          <cell r="F32">
            <v>64</v>
          </cell>
          <cell r="G32">
            <v>0</v>
          </cell>
          <cell r="H32">
            <v>20</v>
          </cell>
          <cell r="I32">
            <v>28.45</v>
          </cell>
        </row>
        <row r="33">
          <cell r="C33" t="str">
            <v>DEWA KAYAN GUNA PRAMANA</v>
          </cell>
          <cell r="D33">
            <v>11.5</v>
          </cell>
          <cell r="E33">
            <v>75</v>
          </cell>
          <cell r="F33">
            <v>98</v>
          </cell>
          <cell r="G33">
            <v>60</v>
          </cell>
          <cell r="H33">
            <v>80</v>
          </cell>
          <cell r="I33">
            <v>88.65</v>
          </cell>
        </row>
        <row r="34">
          <cell r="C34" t="str">
            <v>DEYON AGUNG ALKHA FARYZY</v>
          </cell>
          <cell r="D34">
            <v>0.5</v>
          </cell>
          <cell r="E34">
            <v>25</v>
          </cell>
          <cell r="F34">
            <v>58</v>
          </cell>
          <cell r="G34">
            <v>20</v>
          </cell>
          <cell r="I34">
            <v>28.25</v>
          </cell>
        </row>
        <row r="35">
          <cell r="C35" t="str">
            <v>DIAN AULIYA NURFEBRIANI</v>
          </cell>
          <cell r="E35">
            <v>37.5</v>
          </cell>
          <cell r="F35">
            <v>60</v>
          </cell>
          <cell r="G35">
            <v>22</v>
          </cell>
          <cell r="I35">
            <v>35.075000000000003</v>
          </cell>
        </row>
        <row r="36">
          <cell r="C36" t="str">
            <v>DIFTA FATHIR GOSSANI</v>
          </cell>
          <cell r="E36">
            <v>25</v>
          </cell>
          <cell r="F36">
            <v>77</v>
          </cell>
          <cell r="G36">
            <v>0</v>
          </cell>
          <cell r="H36">
            <v>0</v>
          </cell>
          <cell r="I36">
            <v>29.349999999999998</v>
          </cell>
        </row>
        <row r="37">
          <cell r="C37" t="str">
            <v>DIKA PRATAMA</v>
          </cell>
          <cell r="E37">
            <v>25</v>
          </cell>
          <cell r="F37">
            <v>60</v>
          </cell>
          <cell r="G37">
            <v>20</v>
          </cell>
          <cell r="I37">
            <v>31.25</v>
          </cell>
        </row>
        <row r="38">
          <cell r="C38" t="str">
            <v>EGI YUNUS MAHENDRA</v>
          </cell>
          <cell r="D38">
            <v>1</v>
          </cell>
          <cell r="E38">
            <v>50</v>
          </cell>
          <cell r="F38">
            <v>66</v>
          </cell>
          <cell r="G38">
            <v>10</v>
          </cell>
          <cell r="I38">
            <v>36.799999999999997</v>
          </cell>
        </row>
        <row r="39">
          <cell r="C39" t="str">
            <v>ERGI TRI SAPUTRA</v>
          </cell>
          <cell r="E39">
            <v>3</v>
          </cell>
          <cell r="F39">
            <v>58</v>
          </cell>
          <cell r="G39">
            <v>0</v>
          </cell>
          <cell r="I39">
            <v>18.149999999999999</v>
          </cell>
        </row>
        <row r="40">
          <cell r="C40" t="str">
            <v>ERWIN KURNIAWAN</v>
          </cell>
          <cell r="E40">
            <v>0</v>
          </cell>
          <cell r="F40">
            <v>78</v>
          </cell>
          <cell r="G40">
            <v>0</v>
          </cell>
          <cell r="I40">
            <v>23.4</v>
          </cell>
        </row>
        <row r="41">
          <cell r="C41" t="str">
            <v>FAIZUL KAMIL</v>
          </cell>
          <cell r="D41">
            <v>3</v>
          </cell>
          <cell r="E41">
            <v>25</v>
          </cell>
          <cell r="F41">
            <v>88</v>
          </cell>
          <cell r="G41">
            <v>15</v>
          </cell>
          <cell r="I41">
            <v>40.9</v>
          </cell>
        </row>
        <row r="42">
          <cell r="C42" t="str">
            <v>FEBRIYAN SETIAWAN</v>
          </cell>
          <cell r="E42">
            <v>30</v>
          </cell>
          <cell r="F42">
            <v>70</v>
          </cell>
          <cell r="G42">
            <v>30</v>
          </cell>
          <cell r="I42">
            <v>39</v>
          </cell>
        </row>
        <row r="43">
          <cell r="C43" t="str">
            <v>FERDI ADITYA</v>
          </cell>
          <cell r="D43">
            <v>5</v>
          </cell>
          <cell r="E43">
            <v>72.5</v>
          </cell>
          <cell r="F43">
            <v>98</v>
          </cell>
          <cell r="G43">
            <v>0</v>
          </cell>
          <cell r="H43">
            <v>40</v>
          </cell>
          <cell r="I43">
            <v>56.524999999999999</v>
          </cell>
        </row>
        <row r="44">
          <cell r="C44" t="str">
            <v>FESSY ARIA JUNIAWAN</v>
          </cell>
          <cell r="D44">
            <v>2.5</v>
          </cell>
          <cell r="E44">
            <v>37.5</v>
          </cell>
          <cell r="F44">
            <v>68</v>
          </cell>
          <cell r="G44">
            <v>50</v>
          </cell>
          <cell r="H44">
            <v>20</v>
          </cell>
          <cell r="I44">
            <v>51.774999999999999</v>
          </cell>
        </row>
        <row r="45">
          <cell r="C45" t="str">
            <v>FIRMANSYAH</v>
          </cell>
          <cell r="E45">
            <v>50</v>
          </cell>
          <cell r="F45">
            <v>81</v>
          </cell>
          <cell r="G45">
            <v>35</v>
          </cell>
          <cell r="I45">
            <v>49.05</v>
          </cell>
        </row>
        <row r="46">
          <cell r="C46" t="str">
            <v>HARMALIA SEPTIANI PUTRI</v>
          </cell>
          <cell r="E46">
            <v>25</v>
          </cell>
          <cell r="F46">
            <v>80</v>
          </cell>
          <cell r="G46">
            <v>0</v>
          </cell>
          <cell r="I46">
            <v>30.25</v>
          </cell>
        </row>
        <row r="47">
          <cell r="C47" t="str">
            <v>MEISA HARIANI</v>
          </cell>
          <cell r="F47">
            <v>8</v>
          </cell>
          <cell r="I47">
            <v>2.4</v>
          </cell>
        </row>
        <row r="48">
          <cell r="C48" t="str">
            <v>ANAS ARDIANSYAH</v>
          </cell>
          <cell r="E48">
            <v>0</v>
          </cell>
          <cell r="F48">
            <v>8</v>
          </cell>
          <cell r="I48">
            <v>2.4</v>
          </cell>
        </row>
        <row r="49">
          <cell r="C49" t="str">
            <v>AMIN NURRAHMAN</v>
          </cell>
          <cell r="E49">
            <v>0</v>
          </cell>
          <cell r="F49">
            <v>8</v>
          </cell>
          <cell r="I49">
            <v>2.4</v>
          </cell>
        </row>
        <row r="50">
          <cell r="C50" t="str">
            <v>ABIB HENDRAWAN</v>
          </cell>
          <cell r="E50">
            <v>0</v>
          </cell>
          <cell r="F50">
            <v>8</v>
          </cell>
          <cell r="I50">
            <v>2.4</v>
          </cell>
        </row>
        <row r="51">
          <cell r="C51" t="str">
            <v>DIMAS APRIANSYAH</v>
          </cell>
          <cell r="E51">
            <v>0</v>
          </cell>
          <cell r="F51">
            <v>8</v>
          </cell>
          <cell r="G51">
            <v>0</v>
          </cell>
          <cell r="I51">
            <v>2.4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128</v>
      </c>
      <c r="C10" s="13" t="s">
        <v>144</v>
      </c>
      <c r="D10">
        <v>1234582727</v>
      </c>
    </row>
    <row r="11" spans="1:4" x14ac:dyDescent="0.25">
      <c r="A11">
        <v>2</v>
      </c>
      <c r="B11" s="13" t="s">
        <v>129</v>
      </c>
      <c r="C11" s="13" t="s">
        <v>145</v>
      </c>
      <c r="D11">
        <v>1234582727</v>
      </c>
    </row>
    <row r="12" spans="1:4" x14ac:dyDescent="0.25">
      <c r="A12">
        <v>3</v>
      </c>
      <c r="B12" s="13" t="s">
        <v>130</v>
      </c>
      <c r="C12" s="13" t="s">
        <v>146</v>
      </c>
      <c r="D12">
        <v>1234582727</v>
      </c>
    </row>
    <row r="13" spans="1:4" x14ac:dyDescent="0.25">
      <c r="A13">
        <v>4</v>
      </c>
      <c r="B13" s="13" t="s">
        <v>131</v>
      </c>
      <c r="C13" s="13" t="s">
        <v>147</v>
      </c>
      <c r="D13">
        <v>1234582727</v>
      </c>
    </row>
    <row r="14" spans="1:4" x14ac:dyDescent="0.25">
      <c r="A14">
        <v>5</v>
      </c>
      <c r="B14" s="13" t="s">
        <v>133</v>
      </c>
      <c r="C14" s="13" t="s">
        <v>148</v>
      </c>
      <c r="D14">
        <v>1234582727</v>
      </c>
    </row>
    <row r="15" spans="1:4" x14ac:dyDescent="0.25">
      <c r="A15">
        <v>6</v>
      </c>
      <c r="B15" s="13" t="s">
        <v>134</v>
      </c>
      <c r="C15" s="13" t="s">
        <v>149</v>
      </c>
      <c r="D15">
        <v>1234582727</v>
      </c>
    </row>
    <row r="16" spans="1:4" x14ac:dyDescent="0.25">
      <c r="A16">
        <v>7</v>
      </c>
      <c r="B16" s="13" t="s">
        <v>135</v>
      </c>
      <c r="C16" s="13" t="s">
        <v>64</v>
      </c>
      <c r="D16">
        <v>1234582727</v>
      </c>
    </row>
    <row r="17" spans="1:4" x14ac:dyDescent="0.25">
      <c r="A17">
        <v>8</v>
      </c>
      <c r="B17" s="13" t="s">
        <v>132</v>
      </c>
      <c r="C17" s="13" t="s">
        <v>150</v>
      </c>
      <c r="D17">
        <v>1234582727</v>
      </c>
    </row>
    <row r="18" spans="1:4" x14ac:dyDescent="0.25">
      <c r="A18">
        <v>9</v>
      </c>
      <c r="B18" s="13" t="s">
        <v>136</v>
      </c>
      <c r="C18" s="13" t="s">
        <v>151</v>
      </c>
      <c r="D18">
        <v>1234582727</v>
      </c>
    </row>
    <row r="19" spans="1:4" x14ac:dyDescent="0.25">
      <c r="A19">
        <v>10</v>
      </c>
      <c r="B19" s="13" t="s">
        <v>137</v>
      </c>
      <c r="C19" s="13" t="s">
        <v>152</v>
      </c>
      <c r="D19">
        <v>1234582727</v>
      </c>
    </row>
    <row r="20" spans="1:4" x14ac:dyDescent="0.25">
      <c r="A20">
        <v>11</v>
      </c>
      <c r="B20" s="13" t="s">
        <v>139</v>
      </c>
      <c r="C20" s="13" t="s">
        <v>153</v>
      </c>
      <c r="D20">
        <v>1234582727</v>
      </c>
    </row>
    <row r="21" spans="1:4" x14ac:dyDescent="0.25">
      <c r="A21">
        <v>12</v>
      </c>
      <c r="B21" s="13" t="s">
        <v>140</v>
      </c>
      <c r="C21" s="13" t="s">
        <v>154</v>
      </c>
      <c r="D21">
        <v>1234582727</v>
      </c>
    </row>
    <row r="22" spans="1:4" x14ac:dyDescent="0.25">
      <c r="A22">
        <v>13</v>
      </c>
      <c r="B22" s="13" t="s">
        <v>141</v>
      </c>
      <c r="C22" s="13" t="s">
        <v>155</v>
      </c>
      <c r="D22">
        <v>1234582727</v>
      </c>
    </row>
    <row r="23" spans="1:4" x14ac:dyDescent="0.25">
      <c r="A23">
        <v>14</v>
      </c>
      <c r="B23" s="13" t="s">
        <v>142</v>
      </c>
      <c r="C23" s="13" t="s">
        <v>156</v>
      </c>
      <c r="D23">
        <v>1234582727</v>
      </c>
    </row>
    <row r="24" spans="1:4" x14ac:dyDescent="0.25">
      <c r="A24">
        <v>15</v>
      </c>
      <c r="B24" s="13" t="s">
        <v>143</v>
      </c>
      <c r="C24" s="13" t="s">
        <v>157</v>
      </c>
      <c r="D24">
        <v>1234582727</v>
      </c>
    </row>
    <row r="25" spans="1:4" x14ac:dyDescent="0.25">
      <c r="A25">
        <v>16</v>
      </c>
      <c r="B25" s="13" t="s">
        <v>138</v>
      </c>
      <c r="C25" s="13" t="s">
        <v>158</v>
      </c>
      <c r="D25">
        <v>1234582727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1234582727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1234582727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1234582727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1234582727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1234582727</v>
      </c>
    </row>
    <row r="16" spans="1:6" x14ac:dyDescent="0.25">
      <c r="C16" s="6">
        <f>SUM(C10:C15)</f>
        <v>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A22" workbookViewId="0">
      <selection activeCell="J59" sqref="J5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157166</v>
      </c>
      <c r="E5" t="s">
        <v>1</v>
      </c>
      <c r="F5" t="s">
        <v>3</v>
      </c>
      <c r="G5" s="3"/>
      <c r="H5" s="3"/>
      <c r="I5" s="3"/>
      <c r="J5" s="3">
        <v>80</v>
      </c>
      <c r="K5" s="3"/>
      <c r="L5" s="3">
        <v>5</v>
      </c>
      <c r="M5">
        <f>G5*Komponen!C10 + H5*Komponen!C11 + I5*Komponen!C12 + J5*Komponen!C13 + K5*Komponen!C14 + L5*Komponen!C15</f>
        <v>25.75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156920</v>
      </c>
      <c r="E6" t="s">
        <v>1</v>
      </c>
      <c r="F6" t="s">
        <v>3</v>
      </c>
      <c r="G6" s="3"/>
      <c r="H6" s="3"/>
      <c r="I6" s="3"/>
      <c r="J6" s="3">
        <v>80</v>
      </c>
      <c r="K6" s="3"/>
      <c r="L6" s="3">
        <v>5</v>
      </c>
      <c r="M6">
        <f>G6*Komponen!C10 + H6*Komponen!C11 + I6*Komponen!C12 + J6*Komponen!C13 + K6*Komponen!C14 + L6*Komponen!C15</f>
        <v>25.75</v>
      </c>
      <c r="N6" t="str">
        <f t="shared" si="0"/>
        <v>D</v>
      </c>
    </row>
    <row r="7" spans="1:14" x14ac:dyDescent="0.25">
      <c r="A7">
        <v>3</v>
      </c>
      <c r="B7" t="s">
        <v>82</v>
      </c>
      <c r="C7" t="s">
        <v>83</v>
      </c>
      <c r="D7">
        <v>155196</v>
      </c>
      <c r="E7" t="s">
        <v>1</v>
      </c>
      <c r="F7" t="s">
        <v>3</v>
      </c>
      <c r="G7" s="3"/>
      <c r="H7" s="3"/>
      <c r="I7" s="3"/>
      <c r="J7" s="3">
        <v>80</v>
      </c>
      <c r="K7" s="3"/>
      <c r="L7" s="3">
        <v>5</v>
      </c>
      <c r="M7">
        <f>G7*Komponen!C10 + H7*Komponen!C11 + I7*Komponen!C12 + J7*Komponen!C13 + K7*Komponen!C14 + L7*Komponen!C15</f>
        <v>25.75</v>
      </c>
      <c r="N7" t="str">
        <f t="shared" si="0"/>
        <v>D</v>
      </c>
    </row>
    <row r="8" spans="1:14" x14ac:dyDescent="0.25">
      <c r="A8">
        <v>4</v>
      </c>
      <c r="B8" t="s">
        <v>84</v>
      </c>
      <c r="C8" t="s">
        <v>85</v>
      </c>
      <c r="D8">
        <v>156857</v>
      </c>
      <c r="E8" t="s">
        <v>1</v>
      </c>
      <c r="F8" t="s">
        <v>3</v>
      </c>
      <c r="G8" s="3"/>
      <c r="H8" s="3"/>
      <c r="I8" s="3"/>
      <c r="J8" s="3">
        <v>80</v>
      </c>
      <c r="K8" s="3"/>
      <c r="L8" s="3">
        <v>5</v>
      </c>
      <c r="M8">
        <f>G8*Komponen!C10 + H8*Komponen!C11 + I8*Komponen!C12 + J8*Komponen!C13 + K8*Komponen!C14 + L8*Komponen!C15</f>
        <v>25.75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156907</v>
      </c>
      <c r="E9" t="s">
        <v>1</v>
      </c>
      <c r="F9" t="s">
        <v>3</v>
      </c>
      <c r="G9" s="3"/>
      <c r="H9" s="3"/>
      <c r="I9" s="3"/>
      <c r="J9" s="3">
        <v>80</v>
      </c>
      <c r="K9" s="3"/>
      <c r="L9" s="3">
        <v>5</v>
      </c>
      <c r="M9">
        <f>G9*Komponen!C10 + H9*Komponen!C11 + I9*Komponen!C12 + J9*Komponen!C13 + K9*Komponen!C14 + L9*Komponen!C15</f>
        <v>25.75</v>
      </c>
      <c r="N9" t="str">
        <f t="shared" si="0"/>
        <v>D</v>
      </c>
    </row>
    <row r="10" spans="1:14" x14ac:dyDescent="0.25">
      <c r="A10">
        <v>6</v>
      </c>
      <c r="B10" t="s">
        <v>88</v>
      </c>
      <c r="C10" t="s">
        <v>89</v>
      </c>
      <c r="D10">
        <v>156635</v>
      </c>
      <c r="E10" t="s">
        <v>1</v>
      </c>
      <c r="F10" t="s">
        <v>3</v>
      </c>
      <c r="G10" s="3"/>
      <c r="H10" s="3"/>
      <c r="I10" s="3"/>
      <c r="J10" s="3">
        <v>80</v>
      </c>
      <c r="K10" s="3"/>
      <c r="L10" s="3">
        <v>5</v>
      </c>
      <c r="M10">
        <f>G10*Komponen!C10 + H10*Komponen!C11 + I10*Komponen!C12 + J10*Komponen!C13 + K10*Komponen!C14 + L10*Komponen!C15</f>
        <v>25.75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155898</v>
      </c>
      <c r="E11" t="s">
        <v>1</v>
      </c>
      <c r="F11" t="s">
        <v>3</v>
      </c>
      <c r="G11" s="3"/>
      <c r="H11" s="3"/>
      <c r="I11" s="3"/>
      <c r="J11" s="3">
        <v>80</v>
      </c>
      <c r="K11" s="3"/>
      <c r="L11" s="3">
        <v>5</v>
      </c>
      <c r="M11">
        <f>G11*Komponen!C10 + H11*Komponen!C11 + I11*Komponen!C12 + J11*Komponen!C13 + K11*Komponen!C14 + L11*Komponen!C15</f>
        <v>25.75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155167</v>
      </c>
      <c r="E12" t="s">
        <v>1</v>
      </c>
      <c r="F12" t="s">
        <v>3</v>
      </c>
      <c r="G12" s="3"/>
      <c r="H12" s="3"/>
      <c r="I12" s="3"/>
      <c r="J12" s="3">
        <v>80</v>
      </c>
      <c r="K12" s="3"/>
      <c r="L12" s="3">
        <v>5</v>
      </c>
      <c r="M12">
        <f>G12*Komponen!C10 + H12*Komponen!C11 + I12*Komponen!C12 + J12*Komponen!C13 + K12*Komponen!C14 + L12*Komponen!C15</f>
        <v>25.75</v>
      </c>
      <c r="N12" t="str">
        <f t="shared" si="0"/>
        <v>D</v>
      </c>
    </row>
    <row r="13" spans="1:14" x14ac:dyDescent="0.25">
      <c r="A13">
        <v>9</v>
      </c>
      <c r="B13" t="s">
        <v>94</v>
      </c>
      <c r="C13" t="s">
        <v>95</v>
      </c>
      <c r="D13">
        <v>156657</v>
      </c>
      <c r="E13" t="s">
        <v>1</v>
      </c>
      <c r="F13" t="s">
        <v>3</v>
      </c>
      <c r="G13" s="3"/>
      <c r="H13" s="3"/>
      <c r="I13" s="3"/>
      <c r="J13" s="3">
        <v>80</v>
      </c>
      <c r="K13" s="3"/>
      <c r="L13" s="3">
        <v>5</v>
      </c>
      <c r="M13">
        <f>G13*Komponen!C10 + H13*Komponen!C11 + I13*Komponen!C12 + J13*Komponen!C13 + K13*Komponen!C14 + L13*Komponen!C15</f>
        <v>25.75</v>
      </c>
      <c r="N13" t="str">
        <f t="shared" si="0"/>
        <v>D</v>
      </c>
    </row>
    <row r="14" spans="1:14" x14ac:dyDescent="0.25">
      <c r="A14">
        <v>10</v>
      </c>
      <c r="B14">
        <v>20240410210001</v>
      </c>
      <c r="C14" t="s">
        <v>96</v>
      </c>
      <c r="D14">
        <v>157223</v>
      </c>
      <c r="E14" t="s">
        <v>1</v>
      </c>
      <c r="F14" t="s">
        <v>3</v>
      </c>
      <c r="G14" s="3">
        <f>VLOOKUP(C14,'[1]ASST A'!$C$16:$I$51,2,FALSE)</f>
        <v>0</v>
      </c>
      <c r="H14" s="3"/>
      <c r="I14" s="3">
        <f>VLOOKUP(C14,'[1]ASST A'!$C$16:$I$51,6,FALSE)</f>
        <v>0</v>
      </c>
      <c r="J14" s="3">
        <f>VLOOKUP(C14,'[1]ASST A'!$C$16:$I$51,4,FALSE)</f>
        <v>83</v>
      </c>
      <c r="K14" s="3">
        <f>VLOOKUP(C14,'[1]ASST A'!$C$16:$I$51,3,FALSE)</f>
        <v>0</v>
      </c>
      <c r="L14" s="3">
        <f>VLOOKUP(C14,'[1]ASST A'!$C$16:$I$51,5,FALSE)</f>
        <v>50</v>
      </c>
      <c r="M14">
        <f>G14*Komponen!C10 + H14*Komponen!C11 + I14*Komponen!C12 + J14*Komponen!C13 + K14*Komponen!C14 + L14*Komponen!C15</f>
        <v>42.4</v>
      </c>
      <c r="N14" t="str">
        <f t="shared" si="0"/>
        <v>D</v>
      </c>
    </row>
    <row r="15" spans="1:14" x14ac:dyDescent="0.25">
      <c r="A15">
        <v>11</v>
      </c>
      <c r="B15">
        <v>20240410210002</v>
      </c>
      <c r="C15" t="s">
        <v>97</v>
      </c>
      <c r="D15">
        <v>157224</v>
      </c>
      <c r="E15" t="s">
        <v>1</v>
      </c>
      <c r="F15" t="s">
        <v>3</v>
      </c>
      <c r="G15" s="3">
        <f>VLOOKUP(C15,'[1]ASST A'!$C$16:$I$51,2,FALSE)</f>
        <v>2</v>
      </c>
      <c r="H15" s="3"/>
      <c r="I15" s="3">
        <f>VLOOKUP(C15,'[1]ASST A'!$C$16:$I$51,6,FALSE)</f>
        <v>35</v>
      </c>
      <c r="J15" s="3">
        <f>VLOOKUP(C15,'[1]ASST A'!$C$16:$I$51,4,FALSE)</f>
        <v>68</v>
      </c>
      <c r="K15" s="3">
        <f>VLOOKUP(C15,'[1]ASST A'!$C$16:$I$51,3,FALSE)</f>
        <v>40</v>
      </c>
      <c r="L15" s="3">
        <f>VLOOKUP(C15,'[1]ASST A'!$C$16:$I$51,5,FALSE)</f>
        <v>0</v>
      </c>
      <c r="M15">
        <f>G15*Komponen!C10 + H15*Komponen!C11 + I15*Komponen!C12 + J15*Komponen!C13 + K15*Komponen!C14 + L15*Komponen!C15</f>
        <v>35.9</v>
      </c>
      <c r="N15" t="str">
        <f t="shared" si="0"/>
        <v>D</v>
      </c>
    </row>
    <row r="16" spans="1:14" x14ac:dyDescent="0.25">
      <c r="A16">
        <v>12</v>
      </c>
      <c r="B16">
        <v>20240410210003</v>
      </c>
      <c r="C16" t="s">
        <v>98</v>
      </c>
      <c r="D16">
        <v>157225</v>
      </c>
      <c r="E16" t="s">
        <v>1</v>
      </c>
      <c r="F16" t="s">
        <v>3</v>
      </c>
      <c r="G16" s="3">
        <f>VLOOKUP(C16,'[1]ASST A'!$C$16:$I$51,2,FALSE)</f>
        <v>1</v>
      </c>
      <c r="H16" s="3"/>
      <c r="I16" s="3">
        <f>VLOOKUP(C16,'[1]ASST A'!$C$16:$I$51,6,FALSE)</f>
        <v>0</v>
      </c>
      <c r="J16" s="3">
        <f>VLOOKUP(C16,'[1]ASST A'!$C$16:$I$51,4,FALSE)</f>
        <v>63</v>
      </c>
      <c r="K16" s="3">
        <f>VLOOKUP(C16,'[1]ASST A'!$C$16:$I$51,3,FALSE)</f>
        <v>25</v>
      </c>
      <c r="L16" s="3">
        <f>VLOOKUP(C16,'[1]ASST A'!$C$16:$I$51,5,FALSE)</f>
        <v>5</v>
      </c>
      <c r="M16">
        <f>G16*Komponen!C10 + H16*Komponen!C11 + I16*Komponen!C12 + J16*Komponen!C13 + K16*Komponen!C14 + L16*Komponen!C15</f>
        <v>27.9</v>
      </c>
      <c r="N16" t="str">
        <f t="shared" si="0"/>
        <v>D</v>
      </c>
    </row>
    <row r="17" spans="1:14" x14ac:dyDescent="0.25">
      <c r="A17">
        <v>13</v>
      </c>
      <c r="B17">
        <v>20240410210004</v>
      </c>
      <c r="C17" t="s">
        <v>99</v>
      </c>
      <c r="D17">
        <v>157226</v>
      </c>
      <c r="E17" t="s">
        <v>1</v>
      </c>
      <c r="F17" t="s">
        <v>3</v>
      </c>
      <c r="G17" s="3">
        <f>VLOOKUP(C17,'[1]ASST A'!$C$16:$I$51,2,FALSE)</f>
        <v>0</v>
      </c>
      <c r="H17" s="3"/>
      <c r="I17" s="3">
        <f>VLOOKUP(C17,'[1]ASST A'!$C$16:$I$51,6,FALSE)</f>
        <v>8</v>
      </c>
      <c r="J17" s="3">
        <f>VLOOKUP(C17,'[1]ASST A'!$C$16:$I$51,4,FALSE)</f>
        <v>83</v>
      </c>
      <c r="K17" s="3">
        <f>VLOOKUP(C17,'[1]ASST A'!$C$16:$I$51,3,FALSE)</f>
        <v>0</v>
      </c>
      <c r="L17" s="3">
        <f>VLOOKUP(C17,'[1]ASST A'!$C$16:$I$51,5,FALSE)</f>
        <v>25</v>
      </c>
      <c r="M17">
        <f>G17*Komponen!C10 + H17*Komponen!C11 + I17*Komponen!C12 + J17*Komponen!C13 + K17*Komponen!C14 + L17*Komponen!C15</f>
        <v>34.450000000000003</v>
      </c>
      <c r="N17" t="str">
        <f t="shared" si="0"/>
        <v>D</v>
      </c>
    </row>
    <row r="18" spans="1:14" x14ac:dyDescent="0.25">
      <c r="A18">
        <v>14</v>
      </c>
      <c r="B18">
        <v>20240410210005</v>
      </c>
      <c r="C18" t="s">
        <v>100</v>
      </c>
      <c r="D18">
        <v>157227</v>
      </c>
      <c r="E18" t="s">
        <v>1</v>
      </c>
      <c r="F18" t="s">
        <v>3</v>
      </c>
      <c r="G18" s="3">
        <f>VLOOKUP(C18,'[1]ASST A'!$C$16:$I$51,2,FALSE)</f>
        <v>0</v>
      </c>
      <c r="H18" s="3"/>
      <c r="I18" s="3">
        <f>VLOOKUP(C18,'[1]ASST A'!$C$16:$I$51,6,FALSE)</f>
        <v>0</v>
      </c>
      <c r="J18" s="3">
        <f>VLOOKUP(C18,'[1]ASST A'!$C$16:$I$51,4,FALSE)</f>
        <v>63</v>
      </c>
      <c r="K18" s="3">
        <f>VLOOKUP(C18,'[1]ASST A'!$C$16:$I$51,3,FALSE)</f>
        <v>75</v>
      </c>
      <c r="L18" s="3">
        <f>VLOOKUP(C18,'[1]ASST A'!$C$16:$I$51,5,FALSE)</f>
        <v>2</v>
      </c>
      <c r="M18">
        <f>G18*Komponen!C10 + H18*Komponen!C11 + I18*Komponen!C12 + J18*Komponen!C13 + K18*Komponen!C14 + L18*Komponen!C15</f>
        <v>38.35</v>
      </c>
      <c r="N18" t="str">
        <f t="shared" si="0"/>
        <v>D</v>
      </c>
    </row>
    <row r="19" spans="1:14" x14ac:dyDescent="0.25">
      <c r="A19">
        <v>15</v>
      </c>
      <c r="B19">
        <v>20240410210006</v>
      </c>
      <c r="C19" t="s">
        <v>101</v>
      </c>
      <c r="D19">
        <v>157228</v>
      </c>
      <c r="E19" t="s">
        <v>1</v>
      </c>
      <c r="F19" t="s">
        <v>3</v>
      </c>
      <c r="G19" s="3">
        <f>VLOOKUP(C19,'[1]ASST A'!$C$16:$I$51,2,FALSE)</f>
        <v>0</v>
      </c>
      <c r="H19" s="3"/>
      <c r="I19" s="3">
        <f>VLOOKUP(C19,'[1]ASST A'!$C$16:$I$51,6,FALSE)</f>
        <v>0</v>
      </c>
      <c r="J19" s="3">
        <f>VLOOKUP(C19,'[1]ASST A'!$C$16:$I$51,4,FALSE)</f>
        <v>8</v>
      </c>
      <c r="K19" s="3">
        <f>VLOOKUP(C19,'[1]ASST A'!$C$16:$I$51,3,FALSE)</f>
        <v>0</v>
      </c>
      <c r="L19" s="3">
        <f>VLOOKUP(C19,'[1]ASST A'!$C$16:$I$51,5,FALSE)</f>
        <v>0</v>
      </c>
      <c r="M19">
        <f>G19*Komponen!C10 + H19*Komponen!C11 + I19*Komponen!C12 + J19*Komponen!C13 + K19*Komponen!C14 + L19*Komponen!C15</f>
        <v>2.4</v>
      </c>
      <c r="N19" t="str">
        <f t="shared" si="0"/>
        <v>E</v>
      </c>
    </row>
    <row r="20" spans="1:14" x14ac:dyDescent="0.25">
      <c r="A20">
        <v>16</v>
      </c>
      <c r="B20">
        <v>20240410210007</v>
      </c>
      <c r="C20" t="s">
        <v>102</v>
      </c>
      <c r="D20">
        <v>157229</v>
      </c>
      <c r="E20" t="s">
        <v>1</v>
      </c>
      <c r="F20" t="s">
        <v>3</v>
      </c>
      <c r="G20" s="3">
        <f>VLOOKUP(C20,'[1]ASST A'!$C$16:$I$51,2,FALSE)</f>
        <v>0</v>
      </c>
      <c r="H20" s="3"/>
      <c r="I20" s="3">
        <f>VLOOKUP(C20,'[1]ASST A'!$C$16:$I$51,6,FALSE)</f>
        <v>0</v>
      </c>
      <c r="J20" s="3">
        <f>VLOOKUP(C20,'[1]ASST A'!$C$16:$I$51,4,FALSE)</f>
        <v>58</v>
      </c>
      <c r="K20" s="3">
        <f>VLOOKUP(C20,'[1]ASST A'!$C$16:$I$51,3,FALSE)</f>
        <v>37.5</v>
      </c>
      <c r="L20" s="3">
        <f>VLOOKUP(C20,'[1]ASST A'!$C$16:$I$51,5,FALSE)</f>
        <v>0</v>
      </c>
      <c r="M20">
        <f>G20*Komponen!C10 + H20*Komponen!C11 + I20*Komponen!C12 + J20*Komponen!C13 + K20*Komponen!C14 + L20*Komponen!C15</f>
        <v>26.774999999999999</v>
      </c>
      <c r="N20" t="str">
        <f t="shared" si="0"/>
        <v>D</v>
      </c>
    </row>
    <row r="21" spans="1:14" x14ac:dyDescent="0.25">
      <c r="A21">
        <v>17</v>
      </c>
      <c r="B21">
        <v>20240410210008</v>
      </c>
      <c r="C21" t="s">
        <v>103</v>
      </c>
      <c r="D21">
        <v>157230</v>
      </c>
      <c r="E21" t="s">
        <v>1</v>
      </c>
      <c r="F21" t="s">
        <v>3</v>
      </c>
      <c r="G21" s="3">
        <f>VLOOKUP(C21,'[1]ASST A'!$C$16:$I$51,2,FALSE)</f>
        <v>0.5</v>
      </c>
      <c r="H21" s="3"/>
      <c r="I21" s="3">
        <f>VLOOKUP(C21,'[1]ASST A'!$C$16:$I$51,6,FALSE)</f>
        <v>12.5</v>
      </c>
      <c r="J21" s="3">
        <f>VLOOKUP(C21,'[1]ASST A'!$C$16:$I$51,4,FALSE)</f>
        <v>77</v>
      </c>
      <c r="K21" s="3">
        <f>VLOOKUP(C21,'[1]ASST A'!$C$16:$I$51,3,FALSE)</f>
        <v>25</v>
      </c>
      <c r="L21" s="3">
        <f>VLOOKUP(C21,'[1]ASST A'!$C$16:$I$51,5,FALSE)</f>
        <v>20</v>
      </c>
      <c r="M21">
        <f>G21*Komponen!C10 + H21*Komponen!C11 + I21*Komponen!C12 + J21*Komponen!C13 + K21*Komponen!C14 + L21*Komponen!C15</f>
        <v>38.099999999999994</v>
      </c>
      <c r="N21" t="str">
        <f t="shared" si="0"/>
        <v>D</v>
      </c>
    </row>
    <row r="22" spans="1:14" x14ac:dyDescent="0.25">
      <c r="A22">
        <v>18</v>
      </c>
      <c r="B22">
        <v>20240410210009</v>
      </c>
      <c r="C22" t="s">
        <v>104</v>
      </c>
      <c r="D22">
        <v>157231</v>
      </c>
      <c r="E22" t="s">
        <v>1</v>
      </c>
      <c r="F22" t="s">
        <v>3</v>
      </c>
      <c r="G22" s="3">
        <f>VLOOKUP(C22,'[1]ASST A'!$C$16:$I$51,2,FALSE)</f>
        <v>0</v>
      </c>
      <c r="H22" s="3"/>
      <c r="I22" s="3">
        <f>VLOOKUP(C22,'[1]ASST A'!$C$16:$I$51,6,FALSE)</f>
        <v>0</v>
      </c>
      <c r="J22" s="3">
        <f>VLOOKUP(C22,'[1]ASST A'!$C$16:$I$51,4,FALSE)</f>
        <v>60</v>
      </c>
      <c r="K22" s="3">
        <f>VLOOKUP(C22,'[1]ASST A'!$C$16:$I$51,3,FALSE)</f>
        <v>25</v>
      </c>
      <c r="L22" s="3">
        <f>VLOOKUP(C22,'[1]ASST A'!$C$16:$I$51,5,FALSE)</f>
        <v>0</v>
      </c>
      <c r="M22">
        <f>G22*Komponen!C10 + H22*Komponen!C11 + I22*Komponen!C12 + J22*Komponen!C13 + K22*Komponen!C14 + L22*Komponen!C15</f>
        <v>24.25</v>
      </c>
      <c r="N22" t="str">
        <f t="shared" si="0"/>
        <v>E</v>
      </c>
    </row>
    <row r="23" spans="1:14" x14ac:dyDescent="0.25">
      <c r="A23">
        <v>19</v>
      </c>
      <c r="B23">
        <v>20240410210010</v>
      </c>
      <c r="C23" t="s">
        <v>105</v>
      </c>
      <c r="D23">
        <v>157232</v>
      </c>
      <c r="E23" t="s">
        <v>1</v>
      </c>
      <c r="F23" t="s">
        <v>3</v>
      </c>
      <c r="G23" s="3">
        <f>VLOOKUP(C23,'[1]ASST A'!$C$16:$I$51,2,FALSE)</f>
        <v>0</v>
      </c>
      <c r="H23" s="3"/>
      <c r="I23" s="3">
        <f>VLOOKUP(C23,'[1]ASST A'!$C$16:$I$51,6,FALSE)</f>
        <v>12.5</v>
      </c>
      <c r="J23" s="3">
        <f>VLOOKUP(C23,'[1]ASST A'!$C$16:$I$51,4,FALSE)</f>
        <v>60</v>
      </c>
      <c r="K23" s="3">
        <f>VLOOKUP(C23,'[1]ASST A'!$C$16:$I$51,3,FALSE)</f>
        <v>3</v>
      </c>
      <c r="L23" s="3">
        <f>VLOOKUP(C23,'[1]ASST A'!$C$16:$I$51,5,FALSE)</f>
        <v>28</v>
      </c>
      <c r="M23">
        <f>G23*Komponen!C10 + H23*Komponen!C11 + I23*Komponen!C12 + J23*Komponen!C13 + K23*Komponen!C14 + L23*Komponen!C15</f>
        <v>29.799999999999997</v>
      </c>
      <c r="N23" t="str">
        <f t="shared" si="0"/>
        <v>D</v>
      </c>
    </row>
    <row r="24" spans="1:14" x14ac:dyDescent="0.25">
      <c r="A24">
        <v>20</v>
      </c>
      <c r="B24">
        <v>20240410210011</v>
      </c>
      <c r="C24" t="s">
        <v>106</v>
      </c>
      <c r="D24">
        <v>157233</v>
      </c>
      <c r="E24" t="s">
        <v>1</v>
      </c>
      <c r="F24" t="s">
        <v>3</v>
      </c>
      <c r="G24" s="3">
        <f>VLOOKUP(C24,'[1]ASST A'!$C$16:$I$51,2,FALSE)</f>
        <v>8</v>
      </c>
      <c r="H24" s="3"/>
      <c r="I24" s="3">
        <f>VLOOKUP(C24,'[1]ASST A'!$C$16:$I$51,6,FALSE)</f>
        <v>55</v>
      </c>
      <c r="J24" s="3">
        <f>VLOOKUP(C24,'[1]ASST A'!$C$16:$I$51,4,FALSE)</f>
        <v>93</v>
      </c>
      <c r="K24" s="3">
        <f>VLOOKUP(C24,'[1]ASST A'!$C$16:$I$51,3,FALSE)</f>
        <v>100</v>
      </c>
      <c r="L24" s="3">
        <f>VLOOKUP(C24,'[1]ASST A'!$C$16:$I$51,5,FALSE)</f>
        <v>70</v>
      </c>
      <c r="M24">
        <f>G24*Komponen!C10 + H24*Komponen!C11 + I24*Komponen!C12 + J24*Komponen!C13 + K24*Komponen!C14 + L24*Komponen!C15</f>
        <v>90.9</v>
      </c>
      <c r="N24" t="str">
        <f t="shared" si="0"/>
        <v>A</v>
      </c>
    </row>
    <row r="25" spans="1:14" x14ac:dyDescent="0.25">
      <c r="A25">
        <v>21</v>
      </c>
      <c r="B25">
        <v>20240410210012</v>
      </c>
      <c r="C25" t="s">
        <v>107</v>
      </c>
      <c r="D25">
        <v>157234</v>
      </c>
      <c r="E25" t="s">
        <v>1</v>
      </c>
      <c r="F25" t="s">
        <v>3</v>
      </c>
      <c r="G25" s="3">
        <f>VLOOKUP(C25,'[1]ASST A'!$C$16:$I$51,2,FALSE)</f>
        <v>0</v>
      </c>
      <c r="H25" s="3"/>
      <c r="I25" s="3">
        <f>VLOOKUP(C25,'[1]ASST A'!$C$16:$I$51,6,FALSE)</f>
        <v>0</v>
      </c>
      <c r="J25" s="3">
        <f>VLOOKUP(C25,'[1]ASST A'!$C$16:$I$51,4,FALSE)</f>
        <v>63</v>
      </c>
      <c r="K25" s="3">
        <f>VLOOKUP(C25,'[1]ASST A'!$C$16:$I$51,3,FALSE)</f>
        <v>37.5</v>
      </c>
      <c r="L25" s="3">
        <f>VLOOKUP(C25,'[1]ASST A'!$C$16:$I$51,5,FALSE)</f>
        <v>20</v>
      </c>
      <c r="M25">
        <f>G25*Komponen!C10 + H25*Komponen!C11 + I25*Komponen!C12 + J25*Komponen!C13 + K25*Komponen!C14 + L25*Komponen!C15</f>
        <v>35.274999999999999</v>
      </c>
      <c r="N25" t="str">
        <f t="shared" si="0"/>
        <v>D</v>
      </c>
    </row>
    <row r="26" spans="1:14" x14ac:dyDescent="0.25">
      <c r="A26">
        <v>22</v>
      </c>
      <c r="B26">
        <v>20240410210013</v>
      </c>
      <c r="C26" t="s">
        <v>108</v>
      </c>
      <c r="D26">
        <v>157235</v>
      </c>
      <c r="E26" t="s">
        <v>1</v>
      </c>
      <c r="F26" t="s">
        <v>3</v>
      </c>
      <c r="G26" s="3">
        <f>VLOOKUP(C26,'[1]ASST A'!$C$16:$I$51,2,FALSE)</f>
        <v>0</v>
      </c>
      <c r="H26" s="3"/>
      <c r="I26" s="3">
        <f>VLOOKUP(C26,'[1]ASST A'!$C$16:$I$51,6,FALSE)</f>
        <v>0</v>
      </c>
      <c r="J26" s="3">
        <f>VLOOKUP(C26,'[1]ASST A'!$C$16:$I$51,4,FALSE)</f>
        <v>64</v>
      </c>
      <c r="K26" s="3">
        <f>VLOOKUP(C26,'[1]ASST A'!$C$16:$I$51,3,FALSE)</f>
        <v>25</v>
      </c>
      <c r="L26" s="3">
        <f>VLOOKUP(C26,'[1]ASST A'!$C$16:$I$51,5,FALSE)</f>
        <v>0</v>
      </c>
      <c r="M26">
        <f>G26*Komponen!C10 + H26*Komponen!C11 + I26*Komponen!C12 + J26*Komponen!C13 + K26*Komponen!C14 + L26*Komponen!C15</f>
        <v>25.45</v>
      </c>
      <c r="N26" t="str">
        <f t="shared" si="0"/>
        <v>D</v>
      </c>
    </row>
    <row r="27" spans="1:14" x14ac:dyDescent="0.25">
      <c r="A27">
        <v>23</v>
      </c>
      <c r="B27">
        <v>20240410210014</v>
      </c>
      <c r="C27" t="s">
        <v>109</v>
      </c>
      <c r="D27">
        <v>157236</v>
      </c>
      <c r="E27" t="s">
        <v>1</v>
      </c>
      <c r="F27" t="s">
        <v>3</v>
      </c>
      <c r="G27" s="3">
        <f>VLOOKUP(C27,'[1]ASST A'!$C$16:$I$51,2,FALSE)</f>
        <v>0</v>
      </c>
      <c r="H27" s="3"/>
      <c r="I27" s="3">
        <f>VLOOKUP(C27,'[1]ASST A'!$C$16:$I$51,6,FALSE)</f>
        <v>0</v>
      </c>
      <c r="J27" s="3">
        <f>VLOOKUP(C27,'[1]ASST A'!$C$16:$I$51,4,FALSE)</f>
        <v>66</v>
      </c>
      <c r="K27" s="3">
        <f>VLOOKUP(C27,'[1]ASST A'!$C$16:$I$51,3,FALSE)</f>
        <v>3</v>
      </c>
      <c r="L27" s="3">
        <f>VLOOKUP(C27,'[1]ASST A'!$C$16:$I$51,5,FALSE)</f>
        <v>0</v>
      </c>
      <c r="M27">
        <f>G27*Komponen!C10 + H27*Komponen!C11 + I27*Komponen!C12 + J27*Komponen!C13 + K27*Komponen!C14 + L27*Komponen!C15</f>
        <v>20.55</v>
      </c>
      <c r="N27" t="str">
        <f t="shared" si="0"/>
        <v>E</v>
      </c>
    </row>
    <row r="28" spans="1:14" x14ac:dyDescent="0.25">
      <c r="A28">
        <v>24</v>
      </c>
      <c r="B28">
        <v>20240410210015</v>
      </c>
      <c r="C28" t="s">
        <v>110</v>
      </c>
      <c r="D28">
        <v>157237</v>
      </c>
      <c r="E28" t="s">
        <v>1</v>
      </c>
      <c r="F28" t="s">
        <v>3</v>
      </c>
      <c r="G28" s="3">
        <f>VLOOKUP(C28,'[1]ASST A'!$C$16:$I$51,2,FALSE)</f>
        <v>0</v>
      </c>
      <c r="H28" s="3"/>
      <c r="I28" s="3">
        <f>VLOOKUP(C28,'[1]ASST A'!$C$16:$I$51,6,FALSE)</f>
        <v>50</v>
      </c>
      <c r="J28" s="3">
        <f>VLOOKUP(C28,'[1]ASST A'!$C$16:$I$51,4,FALSE)</f>
        <v>82</v>
      </c>
      <c r="K28" s="3">
        <f>VLOOKUP(C28,'[1]ASST A'!$C$16:$I$51,3,FALSE)</f>
        <v>25</v>
      </c>
      <c r="L28" s="3">
        <f>VLOOKUP(C28,'[1]ASST A'!$C$16:$I$51,5,FALSE)</f>
        <v>0</v>
      </c>
      <c r="M28">
        <f>G28*Komponen!C10 + H28*Komponen!C11 + I28*Komponen!C12 + J28*Komponen!C13 + K28*Komponen!C14 + L28*Komponen!C15</f>
        <v>35.849999999999994</v>
      </c>
      <c r="N28" t="str">
        <f t="shared" si="0"/>
        <v>D</v>
      </c>
    </row>
    <row r="29" spans="1:14" x14ac:dyDescent="0.25">
      <c r="A29">
        <v>25</v>
      </c>
      <c r="B29">
        <v>20240410210016</v>
      </c>
      <c r="C29" t="s">
        <v>111</v>
      </c>
      <c r="D29">
        <v>157238</v>
      </c>
      <c r="E29" t="s">
        <v>1</v>
      </c>
      <c r="F29" t="s">
        <v>3</v>
      </c>
      <c r="G29" s="3">
        <f>VLOOKUP(C29,'[1]ASST A'!$C$16:$I$51,2,FALSE)</f>
        <v>0</v>
      </c>
      <c r="H29" s="3"/>
      <c r="I29" s="3">
        <f>VLOOKUP(C29,'[1]ASST A'!$C$16:$I$51,6,FALSE)</f>
        <v>0</v>
      </c>
      <c r="J29" s="3">
        <f>VLOOKUP(C29,'[1]ASST A'!$C$16:$I$51,4,FALSE)</f>
        <v>60</v>
      </c>
      <c r="K29" s="3">
        <f>VLOOKUP(C29,'[1]ASST A'!$C$16:$I$51,3,FALSE)</f>
        <v>50</v>
      </c>
      <c r="L29" s="3">
        <f>VLOOKUP(C29,'[1]ASST A'!$C$16:$I$51,5,FALSE)</f>
        <v>20</v>
      </c>
      <c r="M29">
        <f>G29*Komponen!C10 + H29*Komponen!C11 + I29*Komponen!C12 + J29*Komponen!C13 + K29*Komponen!C14 + L29*Komponen!C15</f>
        <v>37.5</v>
      </c>
      <c r="N29" t="str">
        <f t="shared" si="0"/>
        <v>D</v>
      </c>
    </row>
    <row r="30" spans="1:14" x14ac:dyDescent="0.25">
      <c r="A30">
        <v>26</v>
      </c>
      <c r="B30">
        <v>20240410210017</v>
      </c>
      <c r="C30" t="s">
        <v>112</v>
      </c>
      <c r="D30">
        <v>157239</v>
      </c>
      <c r="E30" t="s">
        <v>1</v>
      </c>
      <c r="F30" t="s">
        <v>3</v>
      </c>
      <c r="G30" s="3">
        <f>VLOOKUP(C30,'[1]ASST A'!$C$16:$I$51,2,FALSE)</f>
        <v>1</v>
      </c>
      <c r="H30" s="3"/>
      <c r="I30" s="3">
        <f>VLOOKUP(C30,'[1]ASST A'!$C$16:$I$51,6,FALSE)</f>
        <v>20</v>
      </c>
      <c r="J30" s="3">
        <f>VLOOKUP(C30,'[1]ASST A'!$C$16:$I$51,4,FALSE)</f>
        <v>64</v>
      </c>
      <c r="K30" s="3">
        <f>VLOOKUP(C30,'[1]ASST A'!$C$16:$I$51,3,FALSE)</f>
        <v>25</v>
      </c>
      <c r="L30" s="3">
        <f>VLOOKUP(C30,'[1]ASST A'!$C$16:$I$51,5,FALSE)</f>
        <v>0</v>
      </c>
      <c r="M30">
        <f>G30*Komponen!C10 + H30*Komponen!C11 + I30*Komponen!C12 + J30*Komponen!C13 + K30*Komponen!C14 + L30*Komponen!C15</f>
        <v>28.45</v>
      </c>
      <c r="N30" t="str">
        <f t="shared" si="0"/>
        <v>D</v>
      </c>
    </row>
    <row r="31" spans="1:14" x14ac:dyDescent="0.25">
      <c r="A31">
        <v>27</v>
      </c>
      <c r="B31">
        <v>20240410210018</v>
      </c>
      <c r="C31" t="s">
        <v>113</v>
      </c>
      <c r="D31">
        <v>157240</v>
      </c>
      <c r="E31" t="s">
        <v>1</v>
      </c>
      <c r="F31" t="s">
        <v>3</v>
      </c>
      <c r="G31" s="3">
        <f>VLOOKUP(C31,'[1]ASST A'!$C$16:$I$51,2,FALSE)</f>
        <v>11.5</v>
      </c>
      <c r="H31" s="3"/>
      <c r="I31" s="3">
        <f>VLOOKUP(C31,'[1]ASST A'!$C$16:$I$51,6,FALSE)</f>
        <v>80</v>
      </c>
      <c r="J31" s="3">
        <f>VLOOKUP(C31,'[1]ASST A'!$C$16:$I$51,4,FALSE)</f>
        <v>98</v>
      </c>
      <c r="K31" s="3">
        <f>VLOOKUP(C31,'[1]ASST A'!$C$16:$I$51,3,FALSE)</f>
        <v>75</v>
      </c>
      <c r="L31" s="3">
        <f>VLOOKUP(C31,'[1]ASST A'!$C$16:$I$51,5,FALSE)</f>
        <v>60</v>
      </c>
      <c r="M31">
        <f>G31*Komponen!C10 + H31*Komponen!C11 + I31*Komponen!C12 + J31*Komponen!C13 + K31*Komponen!C14 + L31*Komponen!C15</f>
        <v>88.65</v>
      </c>
      <c r="N31" t="str">
        <f t="shared" si="0"/>
        <v>A</v>
      </c>
    </row>
    <row r="32" spans="1:14" x14ac:dyDescent="0.25">
      <c r="A32">
        <v>28</v>
      </c>
      <c r="B32">
        <v>20240410210019</v>
      </c>
      <c r="C32" t="s">
        <v>114</v>
      </c>
      <c r="D32">
        <v>157241</v>
      </c>
      <c r="E32" t="s">
        <v>1</v>
      </c>
      <c r="F32" t="s">
        <v>3</v>
      </c>
      <c r="G32" s="3">
        <v>0</v>
      </c>
      <c r="H32" s="3"/>
      <c r="I32" s="3">
        <f>VLOOKUP(C32,'[1]ASST A'!$C$16:$I$51,6,FALSE)</f>
        <v>0</v>
      </c>
      <c r="J32" s="3">
        <f>VLOOKUP(C32,'[1]ASST A'!$C$16:$I$51,4,FALSE)</f>
        <v>58</v>
      </c>
      <c r="K32" s="3">
        <f>VLOOKUP(C32,'[1]ASST A'!$C$16:$I$51,3,FALSE)</f>
        <v>25</v>
      </c>
      <c r="L32" s="3">
        <f>VLOOKUP(C32,'[1]ASST A'!$C$16:$I$51,5,FALSE)</f>
        <v>20</v>
      </c>
      <c r="M32">
        <f>G32*Komponen!C10 + H32*Komponen!C11 + I32*Komponen!C12 + J32*Komponen!C13 + K32*Komponen!C14 + L32*Komponen!C15</f>
        <v>30.65</v>
      </c>
      <c r="N32" t="str">
        <f t="shared" si="0"/>
        <v>D</v>
      </c>
    </row>
    <row r="33" spans="1:14" x14ac:dyDescent="0.25">
      <c r="A33">
        <v>29</v>
      </c>
      <c r="B33">
        <v>20240410210020</v>
      </c>
      <c r="C33" t="s">
        <v>115</v>
      </c>
      <c r="D33">
        <v>157242</v>
      </c>
      <c r="E33" t="s">
        <v>1</v>
      </c>
      <c r="F33" t="s">
        <v>3</v>
      </c>
      <c r="G33" s="3">
        <f>VLOOKUP(C33,'[1]ASST A'!$C$16:$I$51,2,FALSE)</f>
        <v>0</v>
      </c>
      <c r="H33" s="3"/>
      <c r="I33" s="3">
        <f>VLOOKUP(C33,'[1]ASST A'!$C$16:$I$51,6,FALSE)</f>
        <v>0</v>
      </c>
      <c r="J33" s="3">
        <f>VLOOKUP(C33,'[1]ASST A'!$C$16:$I$51,4,FALSE)</f>
        <v>60</v>
      </c>
      <c r="K33" s="3">
        <f>VLOOKUP(C33,'[1]ASST A'!$C$16:$I$51,3,FALSE)</f>
        <v>37.5</v>
      </c>
      <c r="L33" s="3">
        <f>VLOOKUP(C33,'[1]ASST A'!$C$16:$I$51,5,FALSE)</f>
        <v>22</v>
      </c>
      <c r="M33">
        <f>G33*Komponen!C10 + H33*Komponen!C11 + I33*Komponen!C12 + J33*Komponen!C13 + K33*Komponen!C14 + L33*Komponen!C15</f>
        <v>35.075000000000003</v>
      </c>
      <c r="N33" t="str">
        <f t="shared" si="0"/>
        <v>D</v>
      </c>
    </row>
    <row r="34" spans="1:14" x14ac:dyDescent="0.25">
      <c r="A34">
        <v>30</v>
      </c>
      <c r="B34">
        <v>20240410210021</v>
      </c>
      <c r="C34" t="s">
        <v>116</v>
      </c>
      <c r="D34">
        <v>157243</v>
      </c>
      <c r="E34" t="s">
        <v>1</v>
      </c>
      <c r="F34" t="s">
        <v>3</v>
      </c>
      <c r="G34" s="3">
        <f>VLOOKUP(C34,'[1]ASST A'!$C$16:$I$51,2,FALSE)</f>
        <v>0</v>
      </c>
      <c r="H34" s="3"/>
      <c r="I34" s="3">
        <f>VLOOKUP(C34,'[1]ASST A'!$C$16:$I$51,6,FALSE)</f>
        <v>0</v>
      </c>
      <c r="J34" s="3">
        <f>VLOOKUP(C34,'[1]ASST A'!$C$16:$I$51,4,FALSE)</f>
        <v>77</v>
      </c>
      <c r="K34" s="3">
        <f>VLOOKUP(C34,'[1]ASST A'!$C$16:$I$51,3,FALSE)</f>
        <v>25</v>
      </c>
      <c r="L34" s="3">
        <f>VLOOKUP(C34,'[1]ASST A'!$C$16:$I$51,5,FALSE)</f>
        <v>0</v>
      </c>
      <c r="M34">
        <f>G34*Komponen!C10 + H34*Komponen!C11 + I34*Komponen!C12 + J34*Komponen!C13 + K34*Komponen!C14 + L34*Komponen!C15</f>
        <v>29.349999999999998</v>
      </c>
      <c r="N34" t="str">
        <f t="shared" si="0"/>
        <v>D</v>
      </c>
    </row>
    <row r="35" spans="1:14" x14ac:dyDescent="0.25">
      <c r="A35">
        <v>31</v>
      </c>
      <c r="B35">
        <v>20240410210022</v>
      </c>
      <c r="C35" t="s">
        <v>117</v>
      </c>
      <c r="D35">
        <v>157244</v>
      </c>
      <c r="E35" t="s">
        <v>1</v>
      </c>
      <c r="F35" t="s">
        <v>3</v>
      </c>
      <c r="G35" s="3">
        <f>VLOOKUP(C35,'[1]ASST A'!$C$16:$I$51,2,FALSE)</f>
        <v>0</v>
      </c>
      <c r="H35" s="3"/>
      <c r="I35" s="3">
        <f>VLOOKUP(C35,'[1]ASST A'!$C$16:$I$51,6,FALSE)</f>
        <v>0</v>
      </c>
      <c r="J35" s="3">
        <f>VLOOKUP(C35,'[1]ASST A'!$C$16:$I$51,4,FALSE)</f>
        <v>60</v>
      </c>
      <c r="K35" s="3">
        <f>VLOOKUP(C35,'[1]ASST A'!$C$16:$I$51,3,FALSE)</f>
        <v>25</v>
      </c>
      <c r="L35" s="3">
        <f>VLOOKUP(C35,'[1]ASST A'!$C$16:$I$51,5,FALSE)</f>
        <v>20</v>
      </c>
      <c r="M35">
        <f>G35*Komponen!C10 + H35*Komponen!C11 + I35*Komponen!C12 + J35*Komponen!C13 + K35*Komponen!C14 + L35*Komponen!C15</f>
        <v>31.25</v>
      </c>
      <c r="N35" t="str">
        <f t="shared" si="0"/>
        <v>D</v>
      </c>
    </row>
    <row r="36" spans="1:14" x14ac:dyDescent="0.25">
      <c r="A36">
        <v>32</v>
      </c>
      <c r="B36">
        <v>20240410210023</v>
      </c>
      <c r="C36" t="s">
        <v>118</v>
      </c>
      <c r="D36">
        <v>157245</v>
      </c>
      <c r="E36" t="s">
        <v>1</v>
      </c>
      <c r="F36" t="s">
        <v>3</v>
      </c>
      <c r="G36" s="3">
        <f>VLOOKUP(C36,'[1]ASST A'!$C$16:$I$51,2,FALSE)</f>
        <v>1</v>
      </c>
      <c r="H36" s="3"/>
      <c r="I36" s="3">
        <f>VLOOKUP(C36,'[1]ASST A'!$C$16:$I$51,6,FALSE)</f>
        <v>0</v>
      </c>
      <c r="J36" s="3">
        <f>VLOOKUP(C36,'[1]ASST A'!$C$16:$I$51,4,FALSE)</f>
        <v>66</v>
      </c>
      <c r="K36" s="3">
        <f>VLOOKUP(C36,'[1]ASST A'!$C$16:$I$51,3,FALSE)</f>
        <v>50</v>
      </c>
      <c r="L36" s="3">
        <f>VLOOKUP(C36,'[1]ASST A'!$C$16:$I$51,5,FALSE)</f>
        <v>10</v>
      </c>
      <c r="M36">
        <f>G36*Komponen!C10 + H36*Komponen!C11 + I36*Komponen!C12 + J36*Komponen!C13 + K36*Komponen!C14 + L36*Komponen!C15</f>
        <v>36.799999999999997</v>
      </c>
      <c r="N36" t="str">
        <f t="shared" si="0"/>
        <v>D</v>
      </c>
    </row>
    <row r="37" spans="1:14" x14ac:dyDescent="0.25">
      <c r="A37">
        <v>33</v>
      </c>
      <c r="B37">
        <v>20240410210024</v>
      </c>
      <c r="C37" t="s">
        <v>119</v>
      </c>
      <c r="D37">
        <v>157246</v>
      </c>
      <c r="E37" t="s">
        <v>1</v>
      </c>
      <c r="F37" t="s">
        <v>3</v>
      </c>
      <c r="G37" s="3">
        <f>VLOOKUP(C37,'[1]ASST A'!$C$16:$I$51,2,FALSE)</f>
        <v>0</v>
      </c>
      <c r="H37" s="3"/>
      <c r="I37" s="3">
        <f>VLOOKUP(C37,'[1]ASST A'!$C$16:$I$51,6,FALSE)</f>
        <v>0</v>
      </c>
      <c r="J37" s="3">
        <f>VLOOKUP(C37,'[1]ASST A'!$C$16:$I$51,4,FALSE)</f>
        <v>58</v>
      </c>
      <c r="K37" s="3">
        <f>VLOOKUP(C37,'[1]ASST A'!$C$16:$I$51,3,FALSE)</f>
        <v>3</v>
      </c>
      <c r="L37" s="3">
        <f>VLOOKUP(C37,'[1]ASST A'!$C$16:$I$51,5,FALSE)</f>
        <v>0</v>
      </c>
      <c r="M37">
        <f>G37*Komponen!C10 + H37*Komponen!C11 + I37*Komponen!C12 + J37*Komponen!C13 + K37*Komponen!C14 + L37*Komponen!C15</f>
        <v>18.149999999999999</v>
      </c>
      <c r="N37" t="str">
        <f t="shared" si="0"/>
        <v>E</v>
      </c>
    </row>
    <row r="38" spans="1:14" x14ac:dyDescent="0.25">
      <c r="A38">
        <v>34</v>
      </c>
      <c r="B38">
        <v>20240410210025</v>
      </c>
      <c r="C38" t="s">
        <v>120</v>
      </c>
      <c r="D38">
        <v>157247</v>
      </c>
      <c r="E38" t="s">
        <v>1</v>
      </c>
      <c r="F38" t="s">
        <v>3</v>
      </c>
      <c r="G38" s="3">
        <f>VLOOKUP(C38,'[1]ASST A'!$C$16:$I$51,2,FALSE)</f>
        <v>0</v>
      </c>
      <c r="H38" s="3"/>
      <c r="I38" s="3">
        <f>VLOOKUP(C38,'[1]ASST A'!$C$16:$I$51,6,FALSE)</f>
        <v>0</v>
      </c>
      <c r="J38" s="3">
        <f>VLOOKUP(C38,'[1]ASST A'!$C$16:$I$51,4,FALSE)</f>
        <v>78</v>
      </c>
      <c r="K38" s="3">
        <f>VLOOKUP(C38,'[1]ASST A'!$C$16:$I$51,3,FALSE)</f>
        <v>0</v>
      </c>
      <c r="L38" s="3">
        <f>VLOOKUP(C38,'[1]ASST A'!$C$16:$I$51,5,FALSE)</f>
        <v>0</v>
      </c>
      <c r="M38">
        <f>G38*Komponen!C10 + H38*Komponen!C11 + I38*Komponen!C12 + J38*Komponen!C13 + K38*Komponen!C14 + L38*Komponen!C15</f>
        <v>23.4</v>
      </c>
      <c r="N38" t="str">
        <f t="shared" si="0"/>
        <v>E</v>
      </c>
    </row>
    <row r="39" spans="1:14" x14ac:dyDescent="0.25">
      <c r="A39">
        <v>35</v>
      </c>
      <c r="B39">
        <v>20240410210026</v>
      </c>
      <c r="C39" t="s">
        <v>121</v>
      </c>
      <c r="D39">
        <v>157248</v>
      </c>
      <c r="E39" t="s">
        <v>1</v>
      </c>
      <c r="F39" t="s">
        <v>3</v>
      </c>
      <c r="G39" s="3">
        <f>VLOOKUP(C39,'[1]ASST A'!$C$16:$I$51,2,FALSE)</f>
        <v>3</v>
      </c>
      <c r="H39" s="3"/>
      <c r="I39" s="3">
        <f>VLOOKUP(C39,'[1]ASST A'!$C$16:$I$51,6,FALSE)</f>
        <v>0</v>
      </c>
      <c r="J39" s="3">
        <f>VLOOKUP(C39,'[1]ASST A'!$C$16:$I$51,4,FALSE)</f>
        <v>88</v>
      </c>
      <c r="K39" s="3">
        <f>VLOOKUP(C39,'[1]ASST A'!$C$16:$I$51,3,FALSE)</f>
        <v>25</v>
      </c>
      <c r="L39" s="3">
        <f>VLOOKUP(C39,'[1]ASST A'!$C$16:$I$51,5,FALSE)</f>
        <v>15</v>
      </c>
      <c r="M39">
        <f>G39*Komponen!C10 + H39*Komponen!C11 + I39*Komponen!C12 + J39*Komponen!C13 + K39*Komponen!C14 + L39*Komponen!C15</f>
        <v>40.9</v>
      </c>
      <c r="N39" t="str">
        <f t="shared" si="0"/>
        <v>D</v>
      </c>
    </row>
    <row r="40" spans="1:14" x14ac:dyDescent="0.25">
      <c r="A40">
        <v>36</v>
      </c>
      <c r="B40">
        <v>20240410210027</v>
      </c>
      <c r="C40" t="s">
        <v>122</v>
      </c>
      <c r="D40">
        <v>157249</v>
      </c>
      <c r="E40" t="s">
        <v>1</v>
      </c>
      <c r="F40" t="s">
        <v>3</v>
      </c>
      <c r="G40" s="3">
        <f>VLOOKUP(C40,'[1]ASST A'!$C$16:$I$51,2,FALSE)</f>
        <v>0</v>
      </c>
      <c r="H40" s="3"/>
      <c r="I40" s="3">
        <f>VLOOKUP(C40,'[1]ASST A'!$C$16:$I$51,6,FALSE)</f>
        <v>0</v>
      </c>
      <c r="J40" s="3">
        <f>VLOOKUP(C40,'[1]ASST A'!$C$16:$I$51,4,FALSE)</f>
        <v>70</v>
      </c>
      <c r="K40" s="3">
        <f>VLOOKUP(C40,'[1]ASST A'!$C$16:$I$51,3,FALSE)</f>
        <v>30</v>
      </c>
      <c r="L40" s="3">
        <f>VLOOKUP(C40,'[1]ASST A'!$C$16:$I$51,5,FALSE)</f>
        <v>30</v>
      </c>
      <c r="M40">
        <f>G40*Komponen!C10 + H40*Komponen!C11 + I40*Komponen!C12 + J40*Komponen!C13 + K40*Komponen!C14 + L40*Komponen!C15</f>
        <v>39</v>
      </c>
      <c r="N40" t="str">
        <f t="shared" si="0"/>
        <v>D</v>
      </c>
    </row>
    <row r="41" spans="1:14" x14ac:dyDescent="0.25">
      <c r="A41">
        <v>37</v>
      </c>
      <c r="B41">
        <v>20240410210028</v>
      </c>
      <c r="C41" t="s">
        <v>123</v>
      </c>
      <c r="D41">
        <v>157250</v>
      </c>
      <c r="E41" t="s">
        <v>1</v>
      </c>
      <c r="F41" t="s">
        <v>3</v>
      </c>
      <c r="G41" s="3">
        <f>VLOOKUP(C41,'[1]ASST A'!$C$16:$I$51,2,FALSE)</f>
        <v>5</v>
      </c>
      <c r="H41" s="3"/>
      <c r="I41" s="3">
        <f>VLOOKUP(C41,'[1]ASST A'!$C$16:$I$51,6,FALSE)</f>
        <v>40</v>
      </c>
      <c r="J41" s="3">
        <f>VLOOKUP(C41,'[1]ASST A'!$C$16:$I$51,4,FALSE)</f>
        <v>98</v>
      </c>
      <c r="K41" s="3">
        <f>VLOOKUP(C41,'[1]ASST A'!$C$16:$I$51,3,FALSE)</f>
        <v>72.5</v>
      </c>
      <c r="L41" s="3">
        <f>VLOOKUP(C41,'[1]ASST A'!$C$16:$I$51,5,FALSE)</f>
        <v>0</v>
      </c>
      <c r="M41">
        <f>G41*Komponen!C10 + H41*Komponen!C11 + I41*Komponen!C12 + J41*Komponen!C13 + K41*Komponen!C14 + L41*Komponen!C15</f>
        <v>56.524999999999999</v>
      </c>
      <c r="N41" t="str">
        <f t="shared" si="0"/>
        <v>C+</v>
      </c>
    </row>
    <row r="42" spans="1:14" x14ac:dyDescent="0.25">
      <c r="A42">
        <v>38</v>
      </c>
      <c r="B42">
        <v>20240410210029</v>
      </c>
      <c r="C42" t="s">
        <v>124</v>
      </c>
      <c r="D42">
        <v>157251</v>
      </c>
      <c r="E42" t="s">
        <v>1</v>
      </c>
      <c r="F42" t="s">
        <v>3</v>
      </c>
      <c r="G42" s="3">
        <f>VLOOKUP(C42,'[1]ASST A'!$C$16:$I$51,2,FALSE)</f>
        <v>2.5</v>
      </c>
      <c r="H42" s="3"/>
      <c r="I42" s="3">
        <f>VLOOKUP(C42,'[1]ASST A'!$C$16:$I$51,6,FALSE)</f>
        <v>20</v>
      </c>
      <c r="J42" s="3">
        <f>VLOOKUP(C42,'[1]ASST A'!$C$16:$I$51,4,FALSE)</f>
        <v>68</v>
      </c>
      <c r="K42" s="3">
        <f>VLOOKUP(C42,'[1]ASST A'!$C$16:$I$51,3,FALSE)</f>
        <v>37.5</v>
      </c>
      <c r="L42" s="3">
        <f>VLOOKUP(C42,'[1]ASST A'!$C$16:$I$51,5,FALSE)</f>
        <v>50</v>
      </c>
      <c r="M42">
        <f>G42*Komponen!C10 + H42*Komponen!C11 + I42*Komponen!C12 + J42*Komponen!C13 + K42*Komponen!C14 + L42*Komponen!C15</f>
        <v>51.774999999999999</v>
      </c>
      <c r="N42" t="str">
        <f t="shared" si="0"/>
        <v>C</v>
      </c>
    </row>
    <row r="43" spans="1:14" x14ac:dyDescent="0.25">
      <c r="A43">
        <v>39</v>
      </c>
      <c r="B43">
        <v>20240410210030</v>
      </c>
      <c r="C43" t="s">
        <v>125</v>
      </c>
      <c r="D43">
        <v>157252</v>
      </c>
      <c r="E43" t="s">
        <v>1</v>
      </c>
      <c r="F43" t="s">
        <v>3</v>
      </c>
      <c r="G43" s="3">
        <f>VLOOKUP(C43,'[1]ASST A'!$C$16:$I$51,2,FALSE)</f>
        <v>0</v>
      </c>
      <c r="H43" s="3"/>
      <c r="I43" s="3">
        <f>VLOOKUP(C43,'[1]ASST A'!$C$16:$I$51,6,FALSE)</f>
        <v>0</v>
      </c>
      <c r="J43" s="3">
        <f>VLOOKUP(C43,'[1]ASST A'!$C$16:$I$51,4,FALSE)</f>
        <v>81</v>
      </c>
      <c r="K43" s="3">
        <f>VLOOKUP(C43,'[1]ASST A'!$C$16:$I$51,3,FALSE)</f>
        <v>50</v>
      </c>
      <c r="L43" s="3">
        <f>VLOOKUP(C43,'[1]ASST A'!$C$16:$I$51,5,FALSE)</f>
        <v>35</v>
      </c>
      <c r="M43">
        <f>G43*Komponen!C10 + H43*Komponen!C11 + I43*Komponen!C12 + J43*Komponen!C13 + K43*Komponen!C14 + L43*Komponen!C15</f>
        <v>49.05</v>
      </c>
      <c r="N43" t="str">
        <f t="shared" si="0"/>
        <v>D</v>
      </c>
    </row>
    <row r="44" spans="1:14" x14ac:dyDescent="0.25">
      <c r="A44">
        <v>40</v>
      </c>
      <c r="B44">
        <v>20240410210035</v>
      </c>
      <c r="C44" t="s">
        <v>126</v>
      </c>
      <c r="D44">
        <v>157257</v>
      </c>
      <c r="E44" t="s">
        <v>1</v>
      </c>
      <c r="F44" t="s">
        <v>3</v>
      </c>
      <c r="G44" s="3">
        <f>VLOOKUP(C44,'[1]ASST A'!$C$16:$I$51,2,FALSE)</f>
        <v>0</v>
      </c>
      <c r="H44" s="3"/>
      <c r="I44" s="3">
        <f>VLOOKUP(C44,'[1]ASST A'!$C$16:$I$51,6,FALSE)</f>
        <v>0</v>
      </c>
      <c r="J44" s="3">
        <f>VLOOKUP(C44,'[1]ASST A'!$C$16:$I$51,4,FALSE)</f>
        <v>80</v>
      </c>
      <c r="K44" s="3">
        <f>VLOOKUP(C44,'[1]ASST A'!$C$16:$I$51,3,FALSE)</f>
        <v>25</v>
      </c>
      <c r="L44" s="3">
        <f>VLOOKUP(C44,'[1]ASST A'!$C$16:$I$51,5,FALSE)</f>
        <v>0</v>
      </c>
      <c r="M44">
        <f>G44*Komponen!C10 + H44*Komponen!C11 + I44*Komponen!C12 + J44*Komponen!C13 + K44*Komponen!C14 + L44*Komponen!C15</f>
        <v>30.25</v>
      </c>
      <c r="N44" t="str">
        <f t="shared" si="0"/>
        <v>D</v>
      </c>
    </row>
    <row r="45" spans="1:14" x14ac:dyDescent="0.25">
      <c r="A45">
        <v>41</v>
      </c>
      <c r="B45">
        <v>20240410210058</v>
      </c>
      <c r="C45" t="s">
        <v>127</v>
      </c>
      <c r="D45">
        <v>157280</v>
      </c>
      <c r="E45" t="s">
        <v>1</v>
      </c>
      <c r="F45" t="s">
        <v>3</v>
      </c>
      <c r="G45" s="3">
        <f>VLOOKUP(C45,'[1]ASST A'!$C$16:$I$51,2,FALSE)</f>
        <v>0</v>
      </c>
      <c r="H45" s="3"/>
      <c r="I45" s="3">
        <f>VLOOKUP(C45,'[1]ASST A'!$C$16:$I$51,6,FALSE)</f>
        <v>0</v>
      </c>
      <c r="J45" s="3">
        <f>VLOOKUP(C45,'[1]ASST A'!$C$16:$I$51,4,FALSE)</f>
        <v>8</v>
      </c>
      <c r="K45" s="3">
        <f>VLOOKUP(C45,'[1]ASST A'!$C$16:$I$51,3,FALSE)</f>
        <v>0</v>
      </c>
      <c r="L45" s="3">
        <f>VLOOKUP(C45,'[1]ASST A'!$C$16:$I$51,5,FALSE)</f>
        <v>0</v>
      </c>
      <c r="M45">
        <f>G45*Komponen!C10 + H45*Komponen!C11 + I45*Komponen!C12 + J45*Komponen!C13 + K45*Komponen!C14 + L45*Komponen!C15</f>
        <v>2.4</v>
      </c>
      <c r="N4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2025-01-28T05:32:40Z</dcterms:created>
  <dcterms:modified xsi:type="dcterms:W3CDTF">2025-02-03T13:26:59Z</dcterms:modified>
  <cp:category>nilai</cp:category>
</cp:coreProperties>
</file>