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324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lenovo\Downloads\"/>
    </mc:Choice>
  </mc:AlternateContent>
  <xr:revisionPtr revIDLastSave="0" documentId="13_ncr:1_{E6AA317C-D1E5-481C-8231-190B21484C5B}" xr6:coauthVersionLast="47" xr6:coauthVersionMax="47" xr10:uidLastSave="{00000000-0000-0000-0000-000000000000}"/>
  <bookViews>
    <workbookView xWindow="-120" yWindow="-120" windowWidth="29040" windowHeight="16440" activeTab="3" xr2:uid="{00000000-000D-0000-FFFF-FFFF00000000}"/>
  </bookViews>
  <sheets>
    <sheet name="RPS" sheetId="1" r:id="rId1"/>
    <sheet name="Skala-Nilai" sheetId="2" r:id="rId2"/>
    <sheet name="Komponen" sheetId="3" r:id="rId3"/>
    <sheet name="Daftar-Nilai" sheetId="4" r:id="rId4"/>
    <sheet name="Worksheet" sheetId="5" r:id="rId5"/>
  </sheets>
  <externalReferences>
    <externalReference r:id="rId6"/>
  </externalReferences>
  <calcPr calcId="191029"/>
</workbook>
</file>

<file path=xl/calcChain.xml><?xml version="1.0" encoding="utf-8"?>
<calcChain xmlns="http://schemas.openxmlformats.org/spreadsheetml/2006/main">
  <c r="G5" i="4" l="1"/>
  <c r="I5" i="4"/>
  <c r="J5" i="4"/>
  <c r="K5" i="4"/>
  <c r="L5" i="4"/>
  <c r="G6" i="4"/>
  <c r="I6" i="4"/>
  <c r="J6" i="4"/>
  <c r="K6" i="4"/>
  <c r="L6" i="4"/>
  <c r="M7" i="4"/>
  <c r="N7" i="4" s="1"/>
  <c r="G8" i="4"/>
  <c r="I8" i="4"/>
  <c r="J8" i="4"/>
  <c r="K8" i="4"/>
  <c r="L8" i="4"/>
  <c r="M9" i="4"/>
  <c r="G14" i="4"/>
  <c r="M14" i="4" s="1"/>
  <c r="N14" i="4" s="1"/>
  <c r="I14" i="4"/>
  <c r="J14" i="4"/>
  <c r="K14" i="4"/>
  <c r="L14" i="4"/>
  <c r="G15" i="4"/>
  <c r="I15" i="4"/>
  <c r="J15" i="4"/>
  <c r="K15" i="4"/>
  <c r="L15" i="4"/>
  <c r="G16" i="4"/>
  <c r="I16" i="4"/>
  <c r="J16" i="4"/>
  <c r="M16" i="4" s="1"/>
  <c r="N16" i="4" s="1"/>
  <c r="K16" i="4"/>
  <c r="L16" i="4"/>
  <c r="G17" i="4"/>
  <c r="I17" i="4"/>
  <c r="J17" i="4"/>
  <c r="K17" i="4"/>
  <c r="L17" i="4"/>
  <c r="G18" i="4"/>
  <c r="I18" i="4"/>
  <c r="J18" i="4"/>
  <c r="K18" i="4"/>
  <c r="L18" i="4"/>
  <c r="G19" i="4"/>
  <c r="I19" i="4"/>
  <c r="J19" i="4"/>
  <c r="K19" i="4"/>
  <c r="M19" i="4" s="1"/>
  <c r="N19" i="4" s="1"/>
  <c r="L19" i="4"/>
  <c r="G20" i="4"/>
  <c r="I20" i="4"/>
  <c r="J20" i="4"/>
  <c r="K20" i="4"/>
  <c r="L20" i="4"/>
  <c r="G21" i="4"/>
  <c r="I21" i="4"/>
  <c r="J21" i="4"/>
  <c r="K21" i="4"/>
  <c r="L21" i="4"/>
  <c r="G22" i="4"/>
  <c r="I22" i="4"/>
  <c r="J22" i="4"/>
  <c r="K22" i="4"/>
  <c r="L22" i="4"/>
  <c r="G23" i="4"/>
  <c r="I23" i="4"/>
  <c r="J23" i="4"/>
  <c r="K23" i="4"/>
  <c r="L23" i="4"/>
  <c r="G24" i="4"/>
  <c r="I24" i="4"/>
  <c r="J24" i="4"/>
  <c r="K24" i="4"/>
  <c r="L24" i="4"/>
  <c r="G25" i="4"/>
  <c r="I25" i="4"/>
  <c r="J25" i="4"/>
  <c r="K25" i="4"/>
  <c r="L25" i="4"/>
  <c r="G26" i="4"/>
  <c r="I26" i="4"/>
  <c r="J26" i="4"/>
  <c r="K26" i="4"/>
  <c r="L26" i="4"/>
  <c r="G27" i="4"/>
  <c r="I27" i="4"/>
  <c r="J27" i="4"/>
  <c r="K27" i="4"/>
  <c r="L27" i="4"/>
  <c r="G28" i="4"/>
  <c r="I28" i="4"/>
  <c r="J28" i="4"/>
  <c r="K28" i="4"/>
  <c r="L28" i="4"/>
  <c r="G29" i="4"/>
  <c r="I29" i="4"/>
  <c r="M29" i="4" s="1"/>
  <c r="J29" i="4"/>
  <c r="K29" i="4"/>
  <c r="L29" i="4"/>
  <c r="G30" i="4"/>
  <c r="I30" i="4"/>
  <c r="J30" i="4"/>
  <c r="K30" i="4"/>
  <c r="L30" i="4"/>
  <c r="G31" i="4"/>
  <c r="I31" i="4"/>
  <c r="J31" i="4"/>
  <c r="K31" i="4"/>
  <c r="L31" i="4"/>
  <c r="G32" i="4"/>
  <c r="I32" i="4"/>
  <c r="J32" i="4"/>
  <c r="K32" i="4"/>
  <c r="L32" i="4"/>
  <c r="G33" i="4"/>
  <c r="I33" i="4"/>
  <c r="J33" i="4"/>
  <c r="K33" i="4"/>
  <c r="L33" i="4"/>
  <c r="G34" i="4"/>
  <c r="I34" i="4"/>
  <c r="J34" i="4"/>
  <c r="K34" i="4"/>
  <c r="L34" i="4"/>
  <c r="G35" i="4"/>
  <c r="I35" i="4"/>
  <c r="J35" i="4"/>
  <c r="K35" i="4"/>
  <c r="L35" i="4"/>
  <c r="G36" i="4"/>
  <c r="I36" i="4"/>
  <c r="J36" i="4"/>
  <c r="K36" i="4"/>
  <c r="L36" i="4"/>
  <c r="G37" i="4"/>
  <c r="I37" i="4"/>
  <c r="J37" i="4"/>
  <c r="K37" i="4"/>
  <c r="L37" i="4"/>
  <c r="G38" i="4"/>
  <c r="I38" i="4"/>
  <c r="J38" i="4"/>
  <c r="K38" i="4"/>
  <c r="L38" i="4"/>
  <c r="G39" i="4"/>
  <c r="I39" i="4"/>
  <c r="J39" i="4"/>
  <c r="K39" i="4"/>
  <c r="L39" i="4"/>
  <c r="G40" i="4"/>
  <c r="I40" i="4"/>
  <c r="J40" i="4"/>
  <c r="K40" i="4"/>
  <c r="L40" i="4"/>
  <c r="G41" i="4"/>
  <c r="I41" i="4"/>
  <c r="J41" i="4"/>
  <c r="K41" i="4"/>
  <c r="L41" i="4"/>
  <c r="G42" i="4"/>
  <c r="I42" i="4"/>
  <c r="J42" i="4"/>
  <c r="K42" i="4"/>
  <c r="L42" i="4"/>
  <c r="L13" i="4"/>
  <c r="K13" i="4"/>
  <c r="J13" i="4"/>
  <c r="I13" i="4"/>
  <c r="G13" i="4"/>
  <c r="M21" i="4"/>
  <c r="N21" i="4" s="1"/>
  <c r="M6" i="4"/>
  <c r="M5" i="4"/>
  <c r="N5" i="4" s="1"/>
  <c r="C16" i="3"/>
  <c r="M12" i="4" l="1"/>
  <c r="N12" i="4" s="1"/>
  <c r="N9" i="4"/>
  <c r="N6" i="4"/>
  <c r="M15" i="4"/>
  <c r="N15" i="4" s="1"/>
  <c r="M10" i="4"/>
  <c r="N10" i="4" s="1"/>
  <c r="M11" i="4"/>
  <c r="N11" i="4" s="1"/>
  <c r="M8" i="4"/>
  <c r="N8" i="4" s="1"/>
  <c r="M32" i="4"/>
  <c r="N32" i="4" s="1"/>
  <c r="M28" i="4"/>
  <c r="N28" i="4" s="1"/>
  <c r="M23" i="4"/>
  <c r="N23" i="4" s="1"/>
  <c r="M31" i="4"/>
  <c r="N31" i="4" s="1"/>
  <c r="M26" i="4"/>
  <c r="N26" i="4" s="1"/>
  <c r="M37" i="4"/>
  <c r="N37" i="4" s="1"/>
  <c r="M30" i="4"/>
  <c r="N30" i="4" s="1"/>
  <c r="M27" i="4"/>
  <c r="N27" i="4" s="1"/>
  <c r="M20" i="4"/>
  <c r="N20" i="4" s="1"/>
  <c r="M18" i="4"/>
  <c r="N18" i="4" s="1"/>
  <c r="M42" i="4"/>
  <c r="N42" i="4" s="1"/>
  <c r="M41" i="4"/>
  <c r="N41" i="4" s="1"/>
  <c r="M36" i="4"/>
  <c r="N36" i="4" s="1"/>
  <c r="M33" i="4"/>
  <c r="N33" i="4" s="1"/>
  <c r="M35" i="4"/>
  <c r="N35" i="4" s="1"/>
  <c r="M24" i="4"/>
  <c r="N24" i="4" s="1"/>
  <c r="M13" i="4"/>
  <c r="N13" i="4" s="1"/>
  <c r="M38" i="4"/>
  <c r="N38" i="4" s="1"/>
  <c r="M39" i="4"/>
  <c r="N39" i="4" s="1"/>
  <c r="M40" i="4"/>
  <c r="N40" i="4" s="1"/>
  <c r="N29" i="4"/>
  <c r="M25" i="4"/>
  <c r="N25" i="4" s="1"/>
  <c r="M22" i="4"/>
  <c r="N22" i="4" s="1"/>
  <c r="M34" i="4"/>
  <c r="N34" i="4" s="1"/>
  <c r="M17" i="4"/>
  <c r="N17" i="4" s="1"/>
</calcChain>
</file>

<file path=xl/sharedStrings.xml><?xml version="1.0" encoding="utf-8"?>
<sst xmlns="http://schemas.openxmlformats.org/spreadsheetml/2006/main" count="250" uniqueCount="155">
  <si>
    <t>KODE MK</t>
  </si>
  <si>
    <t>D1B2A58T</t>
  </si>
  <si>
    <t>NAMA MK</t>
  </si>
  <si>
    <t>ANALISA STRUKTUR STATIS TERTENTU</t>
  </si>
  <si>
    <t>NAMA KELAS</t>
  </si>
  <si>
    <t>1D</t>
  </si>
  <si>
    <t>Program Studi</t>
  </si>
  <si>
    <t>S1 TEKNIK SIPIL</t>
  </si>
  <si>
    <t>Fakultas</t>
  </si>
  <si>
    <t>TEKNIK</t>
  </si>
  <si>
    <t>Semester</t>
  </si>
  <si>
    <t>Nama Dosen</t>
  </si>
  <si>
    <t>HAFIZ HAMDANI</t>
  </si>
  <si>
    <t>Pertemuan</t>
  </si>
  <si>
    <t>Materi Indonesia</t>
  </si>
  <si>
    <t>Materi Inggris</t>
  </si>
  <si>
    <t>id_kelas_dosen</t>
  </si>
  <si>
    <t>SKALA NILAI</t>
  </si>
  <si>
    <t>NO</t>
  </si>
  <si>
    <t>DERAJAT PENGUASAAN</t>
  </si>
  <si>
    <t>NILAI HURUF</t>
  </si>
  <si>
    <t>MULAI</t>
  </si>
  <si>
    <t>SAMPAI</t>
  </si>
  <si>
    <t>0,00</t>
  </si>
  <si>
    <t>0,99</t>
  </si>
  <si>
    <t>T</t>
  </si>
  <si>
    <t>1,00</t>
  </si>
  <si>
    <t>24,99</t>
  </si>
  <si>
    <t>E</t>
  </si>
  <si>
    <t>25,00</t>
  </si>
  <si>
    <t>49,99</t>
  </si>
  <si>
    <t>D</t>
  </si>
  <si>
    <t>50,00</t>
  </si>
  <si>
    <t>54,99</t>
  </si>
  <si>
    <t>C</t>
  </si>
  <si>
    <t>55,00</t>
  </si>
  <si>
    <t>59,99</t>
  </si>
  <si>
    <t>C+</t>
  </si>
  <si>
    <t>60,00</t>
  </si>
  <si>
    <t>64,99</t>
  </si>
  <si>
    <t>B-</t>
  </si>
  <si>
    <t>65,00</t>
  </si>
  <si>
    <t>69,99</t>
  </si>
  <si>
    <t>B</t>
  </si>
  <si>
    <t>70,00</t>
  </si>
  <si>
    <t>74,99</t>
  </si>
  <si>
    <t>B+</t>
  </si>
  <si>
    <t>75,00</t>
  </si>
  <si>
    <t>79,99</t>
  </si>
  <si>
    <t>A-</t>
  </si>
  <si>
    <t>80,00</t>
  </si>
  <si>
    <t>100,00</t>
  </si>
  <si>
    <t>A</t>
  </si>
  <si>
    <t>No.</t>
  </si>
  <si>
    <t>Komponen</t>
  </si>
  <si>
    <t>Bobot</t>
  </si>
  <si>
    <t>Deskripsi Indonesia</t>
  </si>
  <si>
    <t>Deskripsi Inggris</t>
  </si>
  <si>
    <t>id kelas dosen</t>
  </si>
  <si>
    <t>Aktivitas Partisipatif</t>
  </si>
  <si>
    <t>Penjelasan Materi menggunakan bahasa Indonesia</t>
  </si>
  <si>
    <t>Material explanation using English</t>
  </si>
  <si>
    <t>Hasil Proyek</t>
  </si>
  <si>
    <t>Khusus Hasil Proyek wajib melampirkan link GD yang memuat RPS dan Hasil Proyek</t>
  </si>
  <si>
    <t>Quiz</t>
  </si>
  <si>
    <t>Tugas</t>
  </si>
  <si>
    <t>Ujian Tengah Semester (UTS)</t>
  </si>
  <si>
    <t>Ujian Akhir Semester (UAS)</t>
  </si>
  <si>
    <t>Daftar Nilai ANALISA STRUKTUR STATIS TERTENTU (D1B2A58T)</t>
  </si>
  <si>
    <t>NIM</t>
  </si>
  <si>
    <t>Nama Mahasiswa</t>
  </si>
  <si>
    <t>idkrs</t>
  </si>
  <si>
    <t>Kode Matkul</t>
  </si>
  <si>
    <t>Nama Matkul</t>
  </si>
  <si>
    <t>UTS</t>
  </si>
  <si>
    <t>UAS</t>
  </si>
  <si>
    <t>Nilai Akhir</t>
  </si>
  <si>
    <t>Nilai Huruf</t>
  </si>
  <si>
    <t>2022D1B115</t>
  </si>
  <si>
    <t>HABIL SAPUTRA</t>
  </si>
  <si>
    <t>2022D1B116</t>
  </si>
  <si>
    <t>HAERI SURYADI</t>
  </si>
  <si>
    <t>2022D1B120</t>
  </si>
  <si>
    <t>IQBAL JUNIARTA</t>
  </si>
  <si>
    <t>2022D1B123</t>
  </si>
  <si>
    <t>LALU MUH. AZWARI ADHA</t>
  </si>
  <si>
    <t>2022D1B129</t>
  </si>
  <si>
    <t>MIRZA FAHMI MUAZI</t>
  </si>
  <si>
    <t>2022D1B130</t>
  </si>
  <si>
    <t>MUH. FAIQUL IKHSAN</t>
  </si>
  <si>
    <t>2022D1B133</t>
  </si>
  <si>
    <t>MUHAMMAD ARLANGGA</t>
  </si>
  <si>
    <t>2022D1B140</t>
  </si>
  <si>
    <t>SAIFUDIN ANSARI</t>
  </si>
  <si>
    <t>SALIM SEGAF MULACHELA</t>
  </si>
  <si>
    <t>SANDYCHA ANANDA UTAMA</t>
  </si>
  <si>
    <t>SASKIA AULIA ASRI</t>
  </si>
  <si>
    <t>SITI ANISA NOVILIANA</t>
  </si>
  <si>
    <t>SOFYAN WAHYUDI</t>
  </si>
  <si>
    <t>SULTAN RALIN EDSARD</t>
  </si>
  <si>
    <t>SYAFRUDIN</t>
  </si>
  <si>
    <t>TARMIJI</t>
  </si>
  <si>
    <t>TIRZA TARA DITA MARSHANDA</t>
  </si>
  <si>
    <t>VARADILLAH</t>
  </si>
  <si>
    <t>WAHYUDI FEBRIANSAH</t>
  </si>
  <si>
    <t>WAHYUDIN</t>
  </si>
  <si>
    <t>YAZID ALFARIZI</t>
  </si>
  <si>
    <t>YUDA SURYA PUTRA</t>
  </si>
  <si>
    <t>YUDI</t>
  </si>
  <si>
    <t>YUSUF NAUFAL HAFIST</t>
  </si>
  <si>
    <t>AHMAD SAUFI RAMDANI</t>
  </si>
  <si>
    <t>ANDRA SEPTIADI</t>
  </si>
  <si>
    <t>BAMBANG PRASTYA</t>
  </si>
  <si>
    <t>FARIT NABIL</t>
  </si>
  <si>
    <t>HUZAIMA AL FAATHIR</t>
  </si>
  <si>
    <t>M. DIGHA SETIA PAMUNGKAS</t>
  </si>
  <si>
    <t>MOCHAMAD FARREL AL-FARABBY</t>
  </si>
  <si>
    <t>RIFAL</t>
  </si>
  <si>
    <t>RISKI ALDIN</t>
  </si>
  <si>
    <t>SAIFULLAH</t>
  </si>
  <si>
    <t>ALIYA MIRANTI</t>
  </si>
  <si>
    <t>FEBY FEBRIANSYAH</t>
  </si>
  <si>
    <t>MUHAMAD JAYA ADIE GOENA</t>
  </si>
  <si>
    <t>MUHAMAD JOVAN</t>
  </si>
  <si>
    <t>Pendahuluan dan kontrak kuliah</t>
  </si>
  <si>
    <t>Pleminary and contract</t>
  </si>
  <si>
    <t>Struktur dan jenisnya</t>
  </si>
  <si>
    <t>Structure and types</t>
  </si>
  <si>
    <t>Reaksi perletakan beban terpusat</t>
  </si>
  <si>
    <t>Joint reaction at point load</t>
  </si>
  <si>
    <t>Reaksi perletakan beban merata</t>
  </si>
  <si>
    <t>Joint reaction at distributed load</t>
  </si>
  <si>
    <t>Gaya lintang beban terpusat</t>
  </si>
  <si>
    <t>Shear force of point load</t>
  </si>
  <si>
    <t>Gaya lintang beban merata</t>
  </si>
  <si>
    <t>Shear force of distributed load</t>
  </si>
  <si>
    <t>Quis</t>
  </si>
  <si>
    <t>Ujian Tengah Semester</t>
  </si>
  <si>
    <t>Middle Term Exam</t>
  </si>
  <si>
    <t>Gaya momen beban terpusat</t>
  </si>
  <si>
    <t>Momen force of point load</t>
  </si>
  <si>
    <t>Gaya momen beban merata</t>
  </si>
  <si>
    <t>Momen force of distributed load</t>
  </si>
  <si>
    <t>Gaya normal</t>
  </si>
  <si>
    <t>Normal force</t>
  </si>
  <si>
    <t>Kantilever</t>
  </si>
  <si>
    <t>Cantlever</t>
  </si>
  <si>
    <t>Balok Induk dan anak</t>
  </si>
  <si>
    <t>Main beam</t>
  </si>
  <si>
    <t>Beban kombinasi</t>
  </si>
  <si>
    <t>Load combination</t>
  </si>
  <si>
    <t>Latihan soal</t>
  </si>
  <si>
    <t>Exercises</t>
  </si>
  <si>
    <t>Ujian Akhir Semester</t>
  </si>
  <si>
    <t>Final Term Exam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</si>
</sst>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rgb="FF000000"/>
      <name val="Calibri"/>
    </font>
    <font>
      <b/>
      <sz val="11"/>
      <color rgb="FF000000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00FF00"/>
        <bgColor rgb="FF000000"/>
      </patternFill>
    </fill>
    <fill>
      <patternFill patternType="solid">
        <fgColor rgb="FFFF0000"/>
        <bgColor rgb="FF000000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3">
    <xf numFmtId="0" fontId="0" fillId="0" borderId="0" xfId="0"/>
    <xf numFmtId="0" fontId="1" fillId="0" borderId="0" xfId="0" applyFont="1"/>
    <xf numFmtId="0" fontId="1" fillId="2" borderId="0" xfId="0" applyFont="1" applyFill="1"/>
    <xf numFmtId="0" fontId="0" fillId="0" borderId="0" xfId="0" applyProtection="1">
      <protection locked="0"/>
    </xf>
    <xf numFmtId="0" fontId="1" fillId="0" borderId="0" xfId="0" applyFont="1" applyAlignment="1">
      <alignment horizontal="center"/>
    </xf>
    <xf numFmtId="0" fontId="1" fillId="2" borderId="0" xfId="0" applyFont="1" applyFill="1" applyAlignment="1">
      <alignment horizontal="center"/>
    </xf>
    <xf numFmtId="10" fontId="0" fillId="0" borderId="0" xfId="0" applyNumberFormat="1"/>
    <xf numFmtId="0" fontId="1" fillId="0" borderId="0" xfId="0" applyFont="1" applyAlignment="1">
      <alignment horizontal="left"/>
    </xf>
    <xf numFmtId="0" fontId="1" fillId="3" borderId="0" xfId="0" applyFont="1" applyFill="1" applyAlignment="1">
      <alignment horizontal="center"/>
    </xf>
    <xf numFmtId="10" fontId="0" fillId="0" borderId="0" xfId="0" applyNumberFormat="1" applyProtection="1">
      <protection locked="0"/>
    </xf>
    <xf numFmtId="0" fontId="0" fillId="0" borderId="0" xfId="0" applyAlignment="1">
      <alignment horizontal="center"/>
    </xf>
    <xf numFmtId="0" fontId="1" fillId="2" borderId="0" xfId="0" applyFont="1" applyFill="1" applyAlignment="1">
      <alignment horizontal="center"/>
    </xf>
    <xf numFmtId="0" fontId="0" fillId="0" borderId="0" xfId="0"/>
  </cellXfs>
  <cellStyles count="1">
    <cellStyle name="Normal" xfId="0" builtinId="0"/>
  </cellStyles>
  <dxfs count="3">
    <dxf>
      <fill>
        <patternFill patternType="solid">
          <bgColor rgb="FFFF00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00FF00"/>
        </patternFill>
      </fill>
    </dxf>
  </dxfs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D:\NILAI%20AKHIR%20GANJIL%202024.xlsx" TargetMode="External"/><Relationship Id="rId1" Type="http://schemas.openxmlformats.org/officeDocument/2006/relationships/externalLinkPath" Target="file:///D:\NILAI%20AKHIR%20GANJIL%202024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ASST A"/>
      <sheetName val="ASST B"/>
      <sheetName val="ASST C"/>
      <sheetName val="ASST D"/>
      <sheetName val="ASST E"/>
      <sheetName val="BIM A"/>
      <sheetName val="BIM B"/>
      <sheetName val="BIM C"/>
      <sheetName val="BIM D"/>
      <sheetName val="BIM E"/>
      <sheetName val="BIM F"/>
      <sheetName val="STRBAJA A"/>
      <sheetName val="STRBAJA B"/>
      <sheetName val="STRBAJA C"/>
      <sheetName val="STRBAJA D"/>
      <sheetName val="STRBAJA E"/>
      <sheetName val="STRBAJA F"/>
      <sheetName val="CAPSTONE"/>
      <sheetName val="REKAP"/>
      <sheetName val="ASAL STJ"/>
      <sheetName val="STJ TAHAP 1"/>
      <sheetName val="STJ TAHAP 2"/>
      <sheetName val="STJ TAHAP 3"/>
      <sheetName val="STJ TAHAP 4"/>
    </sheetNames>
    <sheetDataSet>
      <sheetData sheetId="0"/>
      <sheetData sheetId="1"/>
      <sheetData sheetId="2"/>
      <sheetData sheetId="3">
        <row r="16">
          <cell r="C16" t="str">
            <v>SALIM SEGAF MULACHELA</v>
          </cell>
          <cell r="G16">
            <v>55</v>
          </cell>
        </row>
        <row r="17">
          <cell r="C17" t="str">
            <v>SANDYCHA ANANDA UTAMA</v>
          </cell>
          <cell r="G17">
            <v>58</v>
          </cell>
        </row>
        <row r="18">
          <cell r="C18" t="str">
            <v>SASKIA AULIA ASRI</v>
          </cell>
          <cell r="E18">
            <v>0</v>
          </cell>
          <cell r="F18">
            <v>0</v>
          </cell>
          <cell r="G18">
            <v>38</v>
          </cell>
          <cell r="H18">
            <v>0</v>
          </cell>
        </row>
        <row r="19">
          <cell r="C19" t="str">
            <v>SITI ANISA NOVILIANA</v>
          </cell>
          <cell r="D19">
            <v>1</v>
          </cell>
          <cell r="E19">
            <v>0</v>
          </cell>
          <cell r="F19">
            <v>0</v>
          </cell>
          <cell r="G19">
            <v>38</v>
          </cell>
          <cell r="H19">
            <v>0</v>
          </cell>
        </row>
        <row r="20">
          <cell r="C20" t="str">
            <v>SOFYAN WAHYUDI</v>
          </cell>
          <cell r="D20">
            <v>1</v>
          </cell>
          <cell r="E20">
            <v>12.5</v>
          </cell>
          <cell r="F20">
            <v>25</v>
          </cell>
          <cell r="G20">
            <v>72</v>
          </cell>
          <cell r="H20">
            <v>0</v>
          </cell>
        </row>
        <row r="21">
          <cell r="C21" t="str">
            <v>SULTAN RALIN EDSARD</v>
          </cell>
          <cell r="E21">
            <v>0</v>
          </cell>
          <cell r="F21">
            <v>25</v>
          </cell>
          <cell r="G21">
            <v>58</v>
          </cell>
          <cell r="H21">
            <v>0</v>
          </cell>
        </row>
        <row r="22">
          <cell r="C22" t="str">
            <v>SYAFRUDIN</v>
          </cell>
          <cell r="E22">
            <v>12.5</v>
          </cell>
          <cell r="F22">
            <v>0</v>
          </cell>
          <cell r="G22">
            <v>66</v>
          </cell>
          <cell r="H22">
            <v>0</v>
          </cell>
        </row>
        <row r="23">
          <cell r="C23" t="str">
            <v>TARMIJI</v>
          </cell>
          <cell r="D23">
            <v>1</v>
          </cell>
          <cell r="F23">
            <v>50</v>
          </cell>
          <cell r="G23">
            <v>68</v>
          </cell>
          <cell r="H23">
            <v>10</v>
          </cell>
        </row>
        <row r="24">
          <cell r="C24" t="str">
            <v>TIRZA TARA DITA MARSHANDA</v>
          </cell>
          <cell r="E24">
            <v>12</v>
          </cell>
          <cell r="F24">
            <v>0</v>
          </cell>
          <cell r="G24">
            <v>38</v>
          </cell>
          <cell r="H24">
            <v>0</v>
          </cell>
        </row>
        <row r="25">
          <cell r="C25" t="str">
            <v>VARADILLAH</v>
          </cell>
          <cell r="E25">
            <v>0</v>
          </cell>
          <cell r="F25">
            <v>0</v>
          </cell>
          <cell r="G25">
            <v>61</v>
          </cell>
          <cell r="H25">
            <v>0</v>
          </cell>
        </row>
        <row r="26">
          <cell r="C26" t="str">
            <v>WAHYUDI FEBRIANSAH</v>
          </cell>
          <cell r="F26">
            <v>0</v>
          </cell>
          <cell r="G26">
            <v>38</v>
          </cell>
          <cell r="H26">
            <v>0</v>
          </cell>
        </row>
        <row r="27">
          <cell r="C27" t="str">
            <v>WAHYUDIN</v>
          </cell>
          <cell r="E27">
            <v>12.5</v>
          </cell>
          <cell r="F27">
            <v>30</v>
          </cell>
          <cell r="G27">
            <v>63</v>
          </cell>
          <cell r="H27">
            <v>0</v>
          </cell>
        </row>
        <row r="28">
          <cell r="C28" t="str">
            <v>YAZID ALFARIZI</v>
          </cell>
          <cell r="D28">
            <v>1</v>
          </cell>
          <cell r="E28">
            <v>0</v>
          </cell>
          <cell r="F28">
            <v>0</v>
          </cell>
          <cell r="G28">
            <v>58</v>
          </cell>
          <cell r="H28">
            <v>0</v>
          </cell>
        </row>
        <row r="29">
          <cell r="C29" t="str">
            <v>YUDA SURYA PUTRA</v>
          </cell>
          <cell r="G29">
            <v>53</v>
          </cell>
          <cell r="H29">
            <v>0</v>
          </cell>
        </row>
        <row r="30">
          <cell r="C30" t="str">
            <v>YUDI</v>
          </cell>
          <cell r="E30">
            <v>0</v>
          </cell>
          <cell r="F30">
            <v>25</v>
          </cell>
          <cell r="G30">
            <v>58</v>
          </cell>
          <cell r="H30">
            <v>0</v>
          </cell>
        </row>
        <row r="31">
          <cell r="C31" t="str">
            <v>YUSUF NAUFAL HAFIST</v>
          </cell>
          <cell r="F31">
            <v>0</v>
          </cell>
          <cell r="G31">
            <v>50</v>
          </cell>
          <cell r="H31">
            <v>0</v>
          </cell>
        </row>
        <row r="32">
          <cell r="C32" t="str">
            <v>AHMAD SAUFI RAMDANI</v>
          </cell>
          <cell r="D32">
            <v>1</v>
          </cell>
          <cell r="E32">
            <v>37.5</v>
          </cell>
          <cell r="F32">
            <v>78</v>
          </cell>
          <cell r="G32">
            <v>38</v>
          </cell>
          <cell r="H32">
            <v>45</v>
          </cell>
        </row>
        <row r="33">
          <cell r="C33" t="str">
            <v>ANDRA SEPTIADI</v>
          </cell>
          <cell r="E33">
            <v>0</v>
          </cell>
          <cell r="F33">
            <v>0</v>
          </cell>
          <cell r="G33">
            <v>61</v>
          </cell>
          <cell r="H33">
            <v>0</v>
          </cell>
        </row>
        <row r="34">
          <cell r="C34" t="str">
            <v>BAMBANG PRASTYA</v>
          </cell>
          <cell r="E34">
            <v>25</v>
          </cell>
          <cell r="F34">
            <v>0</v>
          </cell>
          <cell r="G34">
            <v>58</v>
          </cell>
          <cell r="H34">
            <v>0</v>
          </cell>
        </row>
        <row r="35">
          <cell r="C35" t="str">
            <v>FARIT NABIL</v>
          </cell>
          <cell r="E35">
            <v>0</v>
          </cell>
          <cell r="F35">
            <v>12.5</v>
          </cell>
          <cell r="G35">
            <v>63</v>
          </cell>
          <cell r="H35">
            <v>0</v>
          </cell>
        </row>
        <row r="36">
          <cell r="C36" t="str">
            <v>HUZAIMA AL FAATHIR</v>
          </cell>
          <cell r="E36">
            <v>0</v>
          </cell>
          <cell r="F36">
            <v>0</v>
          </cell>
          <cell r="G36">
            <v>58</v>
          </cell>
          <cell r="H36">
            <v>0</v>
          </cell>
        </row>
        <row r="37">
          <cell r="C37" t="str">
            <v>M. DIGHA SETIA PAMUNGKAS</v>
          </cell>
          <cell r="F37">
            <v>50</v>
          </cell>
          <cell r="G37">
            <v>50</v>
          </cell>
        </row>
        <row r="38">
          <cell r="C38" t="str">
            <v>MOCHAMAD FARREL AL-FARABBY</v>
          </cell>
          <cell r="F38">
            <v>0</v>
          </cell>
          <cell r="G38">
            <v>43</v>
          </cell>
        </row>
        <row r="39">
          <cell r="C39" t="str">
            <v>RIFAL</v>
          </cell>
          <cell r="F39">
            <v>0</v>
          </cell>
          <cell r="G39">
            <v>50</v>
          </cell>
          <cell r="H39">
            <v>10</v>
          </cell>
        </row>
        <row r="40">
          <cell r="C40" t="str">
            <v>RISKI ALDIN</v>
          </cell>
          <cell r="F40">
            <v>0</v>
          </cell>
          <cell r="G40">
            <v>62</v>
          </cell>
          <cell r="H40">
            <v>0</v>
          </cell>
        </row>
        <row r="41">
          <cell r="C41" t="str">
            <v>SAIFULLAH</v>
          </cell>
          <cell r="F41">
            <v>0</v>
          </cell>
          <cell r="G41">
            <v>43</v>
          </cell>
        </row>
        <row r="42">
          <cell r="C42" t="str">
            <v>ALIYA MIRANTI</v>
          </cell>
          <cell r="F42">
            <v>0</v>
          </cell>
          <cell r="G42">
            <v>64</v>
          </cell>
          <cell r="H42">
            <v>0</v>
          </cell>
        </row>
        <row r="43">
          <cell r="C43" t="str">
            <v>FEBY FEBRIANSYAH</v>
          </cell>
          <cell r="F43">
            <v>0</v>
          </cell>
          <cell r="G43">
            <v>68</v>
          </cell>
          <cell r="H43">
            <v>0</v>
          </cell>
        </row>
        <row r="44">
          <cell r="C44" t="str">
            <v>MUHAMAD JAYA ADIE GOENA</v>
          </cell>
          <cell r="E44">
            <v>0</v>
          </cell>
          <cell r="F44">
            <v>0</v>
          </cell>
          <cell r="G44">
            <v>62</v>
          </cell>
          <cell r="H44">
            <v>0</v>
          </cell>
        </row>
        <row r="45">
          <cell r="C45" t="str">
            <v>MUHAMAD JOVAN</v>
          </cell>
          <cell r="F45">
            <v>0</v>
          </cell>
          <cell r="G45">
            <v>50</v>
          </cell>
          <cell r="H45">
            <v>0</v>
          </cell>
        </row>
        <row r="46">
          <cell r="C46" t="str">
            <v>RINDANG TEGUH PRATAMA</v>
          </cell>
          <cell r="D46">
            <v>2</v>
          </cell>
          <cell r="E46">
            <v>0</v>
          </cell>
          <cell r="F46">
            <v>0</v>
          </cell>
          <cell r="G46">
            <v>8</v>
          </cell>
          <cell r="H46">
            <v>10</v>
          </cell>
        </row>
        <row r="47">
          <cell r="C47" t="str">
            <v>SYAFRIE RAHMAN</v>
          </cell>
          <cell r="F47">
            <v>50</v>
          </cell>
          <cell r="G47">
            <v>8</v>
          </cell>
          <cell r="H47">
            <v>0</v>
          </cell>
        </row>
        <row r="48">
          <cell r="C48" t="str">
            <v>SALWA DEVIA</v>
          </cell>
          <cell r="D48">
            <v>1</v>
          </cell>
          <cell r="E48">
            <v>0</v>
          </cell>
          <cell r="F48">
            <v>100</v>
          </cell>
          <cell r="G48">
            <v>88</v>
          </cell>
          <cell r="H48">
            <v>25</v>
          </cell>
        </row>
        <row r="49">
          <cell r="C49" t="str">
            <v>RHODIATUS SHOLIHAH</v>
          </cell>
          <cell r="E49">
            <v>0</v>
          </cell>
          <cell r="F49">
            <v>25</v>
          </cell>
          <cell r="G49">
            <v>88</v>
          </cell>
          <cell r="H49">
            <v>20</v>
          </cell>
        </row>
        <row r="50">
          <cell r="C50" t="str">
            <v>ZULKIFLI</v>
          </cell>
          <cell r="F50">
            <v>0</v>
          </cell>
          <cell r="G50">
            <v>8</v>
          </cell>
          <cell r="H50">
            <v>0</v>
          </cell>
        </row>
        <row r="51">
          <cell r="C51" t="str">
            <v>LALU MUH. AZWARI ADHA</v>
          </cell>
          <cell r="D51">
            <v>3</v>
          </cell>
          <cell r="E51">
            <v>12.5</v>
          </cell>
          <cell r="F51">
            <v>62.5</v>
          </cell>
          <cell r="G51">
            <v>88</v>
          </cell>
          <cell r="H51">
            <v>5</v>
          </cell>
        </row>
        <row r="52">
          <cell r="C52" t="str">
            <v>RIKI ARJUNA</v>
          </cell>
          <cell r="F52">
            <v>0</v>
          </cell>
          <cell r="G52">
            <v>8</v>
          </cell>
        </row>
        <row r="53">
          <cell r="C53" t="str">
            <v>GUNTUR AZHARI AKBAR</v>
          </cell>
          <cell r="G53">
            <v>88</v>
          </cell>
          <cell r="H53">
            <v>0</v>
          </cell>
        </row>
        <row r="54">
          <cell r="C54" t="str">
            <v>RISKI FITRIA AMANDA</v>
          </cell>
          <cell r="G54">
            <v>88</v>
          </cell>
          <cell r="H54">
            <v>10</v>
          </cell>
        </row>
        <row r="55">
          <cell r="C55" t="str">
            <v>HAERI SURYADI</v>
          </cell>
          <cell r="G55">
            <v>88</v>
          </cell>
          <cell r="H55">
            <v>0</v>
          </cell>
        </row>
        <row r="56">
          <cell r="C56" t="str">
            <v>SUNARDI</v>
          </cell>
          <cell r="G56">
            <v>88</v>
          </cell>
          <cell r="H56">
            <v>0</v>
          </cell>
        </row>
        <row r="57">
          <cell r="C57" t="str">
            <v>ANAS ARDIANSYAH</v>
          </cell>
          <cell r="G57">
            <v>8</v>
          </cell>
          <cell r="H57">
            <v>0</v>
          </cell>
        </row>
        <row r="58">
          <cell r="C58" t="str">
            <v>HABIL SAPUTRA</v>
          </cell>
          <cell r="G58">
            <v>88</v>
          </cell>
          <cell r="H58">
            <v>20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25"/>
  <sheetViews>
    <sheetView workbookViewId="0">
      <selection activeCell="B28" sqref="B28"/>
    </sheetView>
  </sheetViews>
  <sheetFormatPr defaultRowHeight="15" x14ac:dyDescent="0.25"/>
  <cols>
    <col min="1" max="1" width="15" customWidth="1"/>
    <col min="2" max="3" width="50" customWidth="1"/>
    <col min="4" max="4" width="15" hidden="1" customWidth="1"/>
  </cols>
  <sheetData>
    <row r="1" spans="1:4" x14ac:dyDescent="0.25">
      <c r="A1" s="1" t="s">
        <v>0</v>
      </c>
      <c r="B1" t="s">
        <v>1</v>
      </c>
    </row>
    <row r="2" spans="1:4" x14ac:dyDescent="0.25">
      <c r="A2" s="1" t="s">
        <v>2</v>
      </c>
      <c r="B2" t="s">
        <v>3</v>
      </c>
    </row>
    <row r="3" spans="1:4" x14ac:dyDescent="0.25">
      <c r="A3" s="1" t="s">
        <v>4</v>
      </c>
      <c r="B3" t="s">
        <v>5</v>
      </c>
    </row>
    <row r="4" spans="1:4" x14ac:dyDescent="0.25">
      <c r="A4" s="1" t="s">
        <v>6</v>
      </c>
      <c r="B4" t="s">
        <v>7</v>
      </c>
    </row>
    <row r="5" spans="1:4" x14ac:dyDescent="0.25">
      <c r="A5" s="1" t="s">
        <v>8</v>
      </c>
      <c r="B5" t="s">
        <v>9</v>
      </c>
    </row>
    <row r="6" spans="1:4" x14ac:dyDescent="0.25">
      <c r="A6" s="1" t="s">
        <v>10</v>
      </c>
      <c r="B6">
        <v>20241</v>
      </c>
    </row>
    <row r="7" spans="1:4" x14ac:dyDescent="0.25">
      <c r="A7" s="1" t="s">
        <v>11</v>
      </c>
      <c r="B7" t="s">
        <v>12</v>
      </c>
    </row>
    <row r="9" spans="1:4" x14ac:dyDescent="0.25">
      <c r="A9" s="2" t="s">
        <v>13</v>
      </c>
      <c r="B9" s="2" t="s">
        <v>14</v>
      </c>
      <c r="C9" s="2" t="s">
        <v>15</v>
      </c>
      <c r="D9" s="2" t="s">
        <v>16</v>
      </c>
    </row>
    <row r="10" spans="1:4" x14ac:dyDescent="0.25">
      <c r="A10">
        <v>1</v>
      </c>
      <c r="B10" s="3" t="s">
        <v>124</v>
      </c>
      <c r="C10" s="3" t="s">
        <v>125</v>
      </c>
      <c r="D10">
        <v>1234582730</v>
      </c>
    </row>
    <row r="11" spans="1:4" x14ac:dyDescent="0.25">
      <c r="A11">
        <v>2</v>
      </c>
      <c r="B11" s="3" t="s">
        <v>126</v>
      </c>
      <c r="C11" s="3" t="s">
        <v>127</v>
      </c>
      <c r="D11">
        <v>1234582730</v>
      </c>
    </row>
    <row r="12" spans="1:4" x14ac:dyDescent="0.25">
      <c r="A12">
        <v>3</v>
      </c>
      <c r="B12" s="3" t="s">
        <v>128</v>
      </c>
      <c r="C12" s="3" t="s">
        <v>129</v>
      </c>
      <c r="D12">
        <v>1234582730</v>
      </c>
    </row>
    <row r="13" spans="1:4" x14ac:dyDescent="0.25">
      <c r="A13">
        <v>4</v>
      </c>
      <c r="B13" s="3" t="s">
        <v>130</v>
      </c>
      <c r="C13" s="3" t="s">
        <v>131</v>
      </c>
      <c r="D13">
        <v>1234582730</v>
      </c>
    </row>
    <row r="14" spans="1:4" x14ac:dyDescent="0.25">
      <c r="A14">
        <v>5</v>
      </c>
      <c r="B14" s="3" t="s">
        <v>132</v>
      </c>
      <c r="C14" s="3" t="s">
        <v>133</v>
      </c>
      <c r="D14">
        <v>1234582730</v>
      </c>
    </row>
    <row r="15" spans="1:4" x14ac:dyDescent="0.25">
      <c r="A15">
        <v>6</v>
      </c>
      <c r="B15" s="3" t="s">
        <v>134</v>
      </c>
      <c r="C15" s="3" t="s">
        <v>135</v>
      </c>
      <c r="D15">
        <v>1234582730</v>
      </c>
    </row>
    <row r="16" spans="1:4" x14ac:dyDescent="0.25">
      <c r="A16">
        <v>7</v>
      </c>
      <c r="B16" s="3" t="s">
        <v>136</v>
      </c>
      <c r="C16" s="3" t="s">
        <v>64</v>
      </c>
      <c r="D16">
        <v>1234582730</v>
      </c>
    </row>
    <row r="17" spans="1:4" x14ac:dyDescent="0.25">
      <c r="A17">
        <v>8</v>
      </c>
      <c r="B17" s="3" t="s">
        <v>137</v>
      </c>
      <c r="C17" s="3" t="s">
        <v>138</v>
      </c>
      <c r="D17">
        <v>1234582730</v>
      </c>
    </row>
    <row r="18" spans="1:4" x14ac:dyDescent="0.25">
      <c r="A18">
        <v>9</v>
      </c>
      <c r="B18" s="3" t="s">
        <v>139</v>
      </c>
      <c r="C18" s="3" t="s">
        <v>140</v>
      </c>
      <c r="D18">
        <v>1234582730</v>
      </c>
    </row>
    <row r="19" spans="1:4" x14ac:dyDescent="0.25">
      <c r="A19">
        <v>10</v>
      </c>
      <c r="B19" s="3" t="s">
        <v>141</v>
      </c>
      <c r="C19" s="3" t="s">
        <v>142</v>
      </c>
      <c r="D19">
        <v>1234582730</v>
      </c>
    </row>
    <row r="20" spans="1:4" x14ac:dyDescent="0.25">
      <c r="A20">
        <v>11</v>
      </c>
      <c r="B20" s="3" t="s">
        <v>143</v>
      </c>
      <c r="C20" s="3" t="s">
        <v>144</v>
      </c>
      <c r="D20">
        <v>1234582730</v>
      </c>
    </row>
    <row r="21" spans="1:4" x14ac:dyDescent="0.25">
      <c r="A21">
        <v>12</v>
      </c>
      <c r="B21" s="3" t="s">
        <v>145</v>
      </c>
      <c r="C21" s="3" t="s">
        <v>146</v>
      </c>
      <c r="D21">
        <v>1234582730</v>
      </c>
    </row>
    <row r="22" spans="1:4" x14ac:dyDescent="0.25">
      <c r="A22">
        <v>13</v>
      </c>
      <c r="B22" s="3" t="s">
        <v>147</v>
      </c>
      <c r="C22" s="3" t="s">
        <v>148</v>
      </c>
      <c r="D22">
        <v>1234582730</v>
      </c>
    </row>
    <row r="23" spans="1:4" x14ac:dyDescent="0.25">
      <c r="A23">
        <v>14</v>
      </c>
      <c r="B23" s="3" t="s">
        <v>149</v>
      </c>
      <c r="C23" s="3" t="s">
        <v>150</v>
      </c>
      <c r="D23">
        <v>1234582730</v>
      </c>
    </row>
    <row r="24" spans="1:4" x14ac:dyDescent="0.25">
      <c r="A24">
        <v>15</v>
      </c>
      <c r="B24" s="3" t="s">
        <v>151</v>
      </c>
      <c r="C24" s="3" t="s">
        <v>152</v>
      </c>
      <c r="D24">
        <v>1234582730</v>
      </c>
    </row>
    <row r="25" spans="1:4" x14ac:dyDescent="0.25">
      <c r="A25">
        <v>16</v>
      </c>
      <c r="B25" s="3" t="s">
        <v>153</v>
      </c>
      <c r="C25" s="3" t="s">
        <v>154</v>
      </c>
      <c r="D25">
        <v>1234582730</v>
      </c>
    </row>
  </sheetData>
  <sheetProtection password="EE11" sheet="1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D15"/>
  <sheetViews>
    <sheetView workbookViewId="0">
      <selection activeCell="A3" sqref="A3:D16"/>
    </sheetView>
  </sheetViews>
  <sheetFormatPr defaultRowHeight="15" x14ac:dyDescent="0.25"/>
  <cols>
    <col min="1" max="1" width="5" customWidth="1"/>
    <col min="2" max="3" width="15" customWidth="1"/>
    <col min="4" max="4" width="10" customWidth="1"/>
  </cols>
  <sheetData>
    <row r="1" spans="1:4" x14ac:dyDescent="0.25">
      <c r="A1" s="4"/>
      <c r="B1" s="4" t="s">
        <v>17</v>
      </c>
      <c r="C1" s="4"/>
      <c r="D1" s="4"/>
    </row>
    <row r="3" spans="1:4" x14ac:dyDescent="0.25">
      <c r="A3" s="4" t="s">
        <v>18</v>
      </c>
      <c r="B3" s="11" t="s">
        <v>19</v>
      </c>
      <c r="C3" s="11"/>
      <c r="D3" s="5" t="s">
        <v>20</v>
      </c>
    </row>
    <row r="4" spans="1:4" x14ac:dyDescent="0.25">
      <c r="A4" s="4"/>
      <c r="B4" s="5" t="s">
        <v>21</v>
      </c>
      <c r="C4" s="5" t="s">
        <v>22</v>
      </c>
      <c r="D4" s="5"/>
    </row>
    <row r="6" spans="1:4" x14ac:dyDescent="0.25">
      <c r="A6">
        <v>1</v>
      </c>
      <c r="B6" t="s">
        <v>23</v>
      </c>
      <c r="C6" t="s">
        <v>24</v>
      </c>
      <c r="D6" t="s">
        <v>25</v>
      </c>
    </row>
    <row r="7" spans="1:4" x14ac:dyDescent="0.25">
      <c r="A7">
        <v>2</v>
      </c>
      <c r="B7" t="s">
        <v>26</v>
      </c>
      <c r="C7" t="s">
        <v>27</v>
      </c>
      <c r="D7" t="s">
        <v>28</v>
      </c>
    </row>
    <row r="8" spans="1:4" x14ac:dyDescent="0.25">
      <c r="A8">
        <v>3</v>
      </c>
      <c r="B8" t="s">
        <v>29</v>
      </c>
      <c r="C8" t="s">
        <v>30</v>
      </c>
      <c r="D8" t="s">
        <v>31</v>
      </c>
    </row>
    <row r="9" spans="1:4" x14ac:dyDescent="0.25">
      <c r="A9">
        <v>4</v>
      </c>
      <c r="B9" t="s">
        <v>32</v>
      </c>
      <c r="C9" t="s">
        <v>33</v>
      </c>
      <c r="D9" t="s">
        <v>34</v>
      </c>
    </row>
    <row r="10" spans="1:4" x14ac:dyDescent="0.25">
      <c r="A10">
        <v>5</v>
      </c>
      <c r="B10" t="s">
        <v>35</v>
      </c>
      <c r="C10" t="s">
        <v>36</v>
      </c>
      <c r="D10" t="s">
        <v>37</v>
      </c>
    </row>
    <row r="11" spans="1:4" x14ac:dyDescent="0.25">
      <c r="A11">
        <v>6</v>
      </c>
      <c r="B11" t="s">
        <v>38</v>
      </c>
      <c r="C11" t="s">
        <v>39</v>
      </c>
      <c r="D11" t="s">
        <v>40</v>
      </c>
    </row>
    <row r="12" spans="1:4" x14ac:dyDescent="0.25">
      <c r="A12">
        <v>7</v>
      </c>
      <c r="B12" t="s">
        <v>41</v>
      </c>
      <c r="C12" t="s">
        <v>42</v>
      </c>
      <c r="D12" t="s">
        <v>43</v>
      </c>
    </row>
    <row r="13" spans="1:4" x14ac:dyDescent="0.25">
      <c r="A13">
        <v>8</v>
      </c>
      <c r="B13" t="s">
        <v>44</v>
      </c>
      <c r="C13" t="s">
        <v>45</v>
      </c>
      <c r="D13" t="s">
        <v>46</v>
      </c>
    </row>
    <row r="14" spans="1:4" x14ac:dyDescent="0.25">
      <c r="A14">
        <v>9</v>
      </c>
      <c r="B14" t="s">
        <v>47</v>
      </c>
      <c r="C14" t="s">
        <v>48</v>
      </c>
      <c r="D14" t="s">
        <v>49</v>
      </c>
    </row>
    <row r="15" spans="1:4" x14ac:dyDescent="0.25">
      <c r="A15">
        <v>10</v>
      </c>
      <c r="B15" t="s">
        <v>50</v>
      </c>
      <c r="C15" t="s">
        <v>51</v>
      </c>
      <c r="D15" t="s">
        <v>52</v>
      </c>
    </row>
  </sheetData>
  <sheetProtection password="EE11" sheet="1"/>
  <mergeCells count="1">
    <mergeCell ref="B3:C3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F16"/>
  <sheetViews>
    <sheetView workbookViewId="0">
      <selection activeCell="C16" sqref="C16"/>
    </sheetView>
  </sheetViews>
  <sheetFormatPr defaultRowHeight="15" x14ac:dyDescent="0.25"/>
  <cols>
    <col min="1" max="1" width="5" customWidth="1"/>
    <col min="2" max="2" width="30" customWidth="1"/>
    <col min="3" max="3" width="10" customWidth="1"/>
    <col min="4" max="5" width="50" customWidth="1"/>
    <col min="6" max="6" width="20" hidden="1" customWidth="1"/>
  </cols>
  <sheetData>
    <row r="1" spans="1:6" x14ac:dyDescent="0.25">
      <c r="A1" s="7" t="s">
        <v>0</v>
      </c>
      <c r="B1" s="7" t="s">
        <v>1</v>
      </c>
    </row>
    <row r="2" spans="1:6" x14ac:dyDescent="0.25">
      <c r="A2" s="7" t="s">
        <v>2</v>
      </c>
      <c r="B2" s="7" t="s">
        <v>3</v>
      </c>
    </row>
    <row r="3" spans="1:6" x14ac:dyDescent="0.25">
      <c r="A3" s="7" t="s">
        <v>4</v>
      </c>
      <c r="B3" s="7" t="s">
        <v>5</v>
      </c>
    </row>
    <row r="4" spans="1:6" x14ac:dyDescent="0.25">
      <c r="A4" s="7" t="s">
        <v>6</v>
      </c>
      <c r="B4" s="7" t="s">
        <v>7</v>
      </c>
    </row>
    <row r="5" spans="1:6" x14ac:dyDescent="0.25">
      <c r="A5" s="7" t="s">
        <v>8</v>
      </c>
      <c r="B5" s="7" t="s">
        <v>9</v>
      </c>
    </row>
    <row r="6" spans="1:6" x14ac:dyDescent="0.25">
      <c r="A6" s="7" t="s">
        <v>10</v>
      </c>
      <c r="B6" s="7">
        <v>20241</v>
      </c>
    </row>
    <row r="7" spans="1:6" x14ac:dyDescent="0.25">
      <c r="A7" s="7" t="s">
        <v>11</v>
      </c>
      <c r="B7" s="7" t="s">
        <v>12</v>
      </c>
    </row>
    <row r="9" spans="1:6" x14ac:dyDescent="0.25">
      <c r="A9" s="8" t="s">
        <v>53</v>
      </c>
      <c r="B9" s="8" t="s">
        <v>54</v>
      </c>
      <c r="C9" s="8" t="s">
        <v>55</v>
      </c>
      <c r="D9" s="5" t="s">
        <v>56</v>
      </c>
      <c r="E9" s="5" t="s">
        <v>57</v>
      </c>
      <c r="F9" s="8" t="s">
        <v>58</v>
      </c>
    </row>
    <row r="10" spans="1:6" x14ac:dyDescent="0.25">
      <c r="A10">
        <v>1</v>
      </c>
      <c r="B10" t="s">
        <v>59</v>
      </c>
      <c r="C10" s="9">
        <v>1</v>
      </c>
      <c r="D10" s="3" t="s">
        <v>60</v>
      </c>
      <c r="E10" s="3" t="s">
        <v>61</v>
      </c>
      <c r="F10">
        <v>1234582730</v>
      </c>
    </row>
    <row r="11" spans="1:6" x14ac:dyDescent="0.25">
      <c r="A11">
        <v>2</v>
      </c>
      <c r="B11" t="s">
        <v>62</v>
      </c>
      <c r="C11" s="9"/>
      <c r="D11" s="3" t="s">
        <v>63</v>
      </c>
      <c r="E11" s="3"/>
      <c r="F11">
        <v>1234582730</v>
      </c>
    </row>
    <row r="12" spans="1:6" x14ac:dyDescent="0.25">
      <c r="A12">
        <v>3</v>
      </c>
      <c r="B12" t="s">
        <v>64</v>
      </c>
      <c r="C12" s="9">
        <v>0.1</v>
      </c>
      <c r="D12" s="3"/>
      <c r="E12" s="3"/>
      <c r="F12">
        <v>1234582730</v>
      </c>
    </row>
    <row r="13" spans="1:6" x14ac:dyDescent="0.25">
      <c r="A13">
        <v>4</v>
      </c>
      <c r="B13" t="s">
        <v>65</v>
      </c>
      <c r="C13" s="9">
        <v>0.3</v>
      </c>
      <c r="D13" s="3"/>
      <c r="E13" s="3"/>
      <c r="F13">
        <v>1234582730</v>
      </c>
    </row>
    <row r="14" spans="1:6" x14ac:dyDescent="0.25">
      <c r="A14">
        <v>5</v>
      </c>
      <c r="B14" t="s">
        <v>66</v>
      </c>
      <c r="C14" s="9">
        <v>0.25</v>
      </c>
      <c r="D14" s="3"/>
      <c r="E14" s="3"/>
      <c r="F14">
        <v>1234582730</v>
      </c>
    </row>
    <row r="15" spans="1:6" x14ac:dyDescent="0.25">
      <c r="A15">
        <v>6</v>
      </c>
      <c r="B15" t="s">
        <v>67</v>
      </c>
      <c r="C15" s="9">
        <v>0.35</v>
      </c>
      <c r="D15" s="3"/>
      <c r="E15" s="3"/>
      <c r="F15">
        <v>1234582730</v>
      </c>
    </row>
    <row r="16" spans="1:6" x14ac:dyDescent="0.25">
      <c r="C16" s="6">
        <f>SUM(C10:C15)</f>
        <v>2</v>
      </c>
    </row>
  </sheetData>
  <sheetProtection password="EE11" sheet="1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N42"/>
  <sheetViews>
    <sheetView tabSelected="1" topLeftCell="A17" workbookViewId="0">
      <selection activeCell="L54" sqref="L54"/>
    </sheetView>
  </sheetViews>
  <sheetFormatPr defaultRowHeight="15" x14ac:dyDescent="0.25"/>
  <cols>
    <col min="1" max="1" width="5" customWidth="1"/>
    <col min="2" max="2" width="15" customWidth="1"/>
    <col min="3" max="3" width="35" customWidth="1"/>
    <col min="4" max="5" width="15" customWidth="1"/>
    <col min="6" max="6" width="30" customWidth="1"/>
    <col min="7" max="14" width="10" customWidth="1"/>
  </cols>
  <sheetData>
    <row r="1" spans="1:14" x14ac:dyDescent="0.25">
      <c r="A1" s="12" t="s">
        <v>68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</row>
    <row r="2" spans="1:14" x14ac:dyDescent="0.25">
      <c r="A2" s="10"/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</row>
    <row r="3" spans="1:14" x14ac:dyDescent="0.25">
      <c r="A3" s="1" t="s">
        <v>53</v>
      </c>
      <c r="B3" s="1" t="s">
        <v>69</v>
      </c>
      <c r="C3" s="1" t="s">
        <v>70</v>
      </c>
      <c r="D3" s="1" t="s">
        <v>71</v>
      </c>
      <c r="E3" s="1" t="s">
        <v>72</v>
      </c>
      <c r="F3" s="1" t="s">
        <v>73</v>
      </c>
      <c r="G3" s="1" t="s">
        <v>59</v>
      </c>
      <c r="H3" s="1" t="s">
        <v>62</v>
      </c>
      <c r="I3" s="1" t="s">
        <v>64</v>
      </c>
      <c r="J3" s="1" t="s">
        <v>65</v>
      </c>
      <c r="K3" s="1" t="s">
        <v>74</v>
      </c>
      <c r="L3" s="1" t="s">
        <v>75</v>
      </c>
      <c r="M3" s="1" t="s">
        <v>76</v>
      </c>
      <c r="N3" s="1" t="s">
        <v>77</v>
      </c>
    </row>
    <row r="4" spans="1:14" x14ac:dyDescent="0.25">
      <c r="G4" s="9"/>
      <c r="H4" s="9"/>
      <c r="I4" s="9"/>
      <c r="J4" s="9"/>
      <c r="K4" s="9"/>
      <c r="L4" s="9"/>
      <c r="M4" s="6"/>
    </row>
    <row r="5" spans="1:14" x14ac:dyDescent="0.25">
      <c r="A5">
        <v>1</v>
      </c>
      <c r="B5" t="s">
        <v>78</v>
      </c>
      <c r="C5" t="s">
        <v>79</v>
      </c>
      <c r="D5">
        <v>155784</v>
      </c>
      <c r="E5" t="s">
        <v>1</v>
      </c>
      <c r="F5" t="s">
        <v>3</v>
      </c>
      <c r="G5" s="3">
        <f>VLOOKUP(C5,'[1]ASST D'!$C$16:$H$58,2,FALSE)</f>
        <v>0</v>
      </c>
      <c r="H5" s="3"/>
      <c r="I5" s="3">
        <f>VLOOKUP(C5,'[1]ASST D'!$C$16:$H$58,3,FALSE)</f>
        <v>0</v>
      </c>
      <c r="J5" s="3">
        <f>VLOOKUP(C5,'[1]ASST D'!$C$16:$H$58,4,FALSE)</f>
        <v>0</v>
      </c>
      <c r="K5" s="3">
        <f>VLOOKUP(C5,'[1]ASST D'!$C$16:$H$58,5,FALSE)</f>
        <v>88</v>
      </c>
      <c r="L5" s="3">
        <f>VLOOKUP(C5,'[1]ASST D'!$C$16:$H$58,6,FALSE)</f>
        <v>20</v>
      </c>
      <c r="M5">
        <f>G5*Komponen!C10 + H5*Komponen!C11 + I5*Komponen!C12 + J5*Komponen!C13 + K5*Komponen!C14 + L5*Komponen!C15</f>
        <v>29</v>
      </c>
      <c r="N5" t="str">
        <f t="shared" ref="N5:N42" si="0">IF(AND(ISBLANK(G5), ISBLANK(H5), ISBLANK(I5), ISBLANK(J5), ISBLANK(K5), ISBLANK(L5)), "T", IF(M5&lt;=0.99, "T", IF(M5&lt;=24.99, "E", IF(M5&lt;=49.99, "D", IF(M5&lt;=54.99, "C", IF(M5&lt;=59.99, "C+", IF(M5&lt;=64.99, "B-", IF(M5&lt;=69.99, "B", IF(M5&lt;=74.99, "B+", IF(M5&lt;=79.99, "A-", IF(M5&lt;=100, "A")))))))))))</f>
        <v>D</v>
      </c>
    </row>
    <row r="6" spans="1:14" x14ac:dyDescent="0.25">
      <c r="A6">
        <v>2</v>
      </c>
      <c r="B6" t="s">
        <v>80</v>
      </c>
      <c r="C6" t="s">
        <v>81</v>
      </c>
      <c r="D6">
        <v>156576</v>
      </c>
      <c r="E6" t="s">
        <v>1</v>
      </c>
      <c r="F6" t="s">
        <v>3</v>
      </c>
      <c r="G6" s="3">
        <f>VLOOKUP(C6,'[1]ASST D'!$C$16:$H$58,2,FALSE)</f>
        <v>0</v>
      </c>
      <c r="H6" s="3"/>
      <c r="I6" s="3">
        <f>VLOOKUP(C6,'[1]ASST D'!$C$16:$H$58,3,FALSE)</f>
        <v>0</v>
      </c>
      <c r="J6" s="3">
        <f>VLOOKUP(C6,'[1]ASST D'!$C$16:$H$58,4,FALSE)</f>
        <v>0</v>
      </c>
      <c r="K6" s="3">
        <f>VLOOKUP(C6,'[1]ASST D'!$C$16:$H$58,5,FALSE)</f>
        <v>88</v>
      </c>
      <c r="L6" s="3">
        <f>VLOOKUP(C6,'[1]ASST D'!$C$16:$H$58,6,FALSE)</f>
        <v>0</v>
      </c>
      <c r="M6">
        <f>G6*Komponen!C10 + H6*Komponen!C11 + I6*Komponen!C12 + J6*Komponen!C13 + K6*Komponen!C14 + L6*Komponen!C15</f>
        <v>22</v>
      </c>
      <c r="N6" t="str">
        <f t="shared" si="0"/>
        <v>E</v>
      </c>
    </row>
    <row r="7" spans="1:14" x14ac:dyDescent="0.25">
      <c r="A7">
        <v>3</v>
      </c>
      <c r="B7" t="s">
        <v>82</v>
      </c>
      <c r="C7" t="s">
        <v>83</v>
      </c>
      <c r="D7">
        <v>156478</v>
      </c>
      <c r="E7" t="s">
        <v>1</v>
      </c>
      <c r="F7" t="s">
        <v>3</v>
      </c>
      <c r="G7" s="3">
        <v>0</v>
      </c>
      <c r="H7" s="3"/>
      <c r="I7" s="3">
        <v>0</v>
      </c>
      <c r="J7" s="3">
        <v>0</v>
      </c>
      <c r="K7" s="3">
        <v>0</v>
      </c>
      <c r="L7" s="3">
        <v>5</v>
      </c>
      <c r="M7">
        <f>G7*Komponen!C10 + H7*Komponen!C11 + I7*Komponen!C12 + J7*Komponen!C13 + K7*Komponen!C14 + L7*Komponen!C15</f>
        <v>1.75</v>
      </c>
      <c r="N7" t="str">
        <f t="shared" si="0"/>
        <v>E</v>
      </c>
    </row>
    <row r="8" spans="1:14" x14ac:dyDescent="0.25">
      <c r="A8">
        <v>4</v>
      </c>
      <c r="B8" t="s">
        <v>84</v>
      </c>
      <c r="C8" t="s">
        <v>85</v>
      </c>
      <c r="D8">
        <v>151749</v>
      </c>
      <c r="E8" t="s">
        <v>1</v>
      </c>
      <c r="F8" t="s">
        <v>3</v>
      </c>
      <c r="G8" s="3">
        <f>VLOOKUP(C8,'[1]ASST D'!$C$16:$H$58,2,FALSE)</f>
        <v>3</v>
      </c>
      <c r="H8" s="3"/>
      <c r="I8" s="3">
        <f>VLOOKUP(C8,'[1]ASST D'!$C$16:$H$58,3,FALSE)</f>
        <v>12.5</v>
      </c>
      <c r="J8" s="3">
        <f>VLOOKUP(C8,'[1]ASST D'!$C$16:$H$58,4,FALSE)</f>
        <v>62.5</v>
      </c>
      <c r="K8" s="3">
        <f>VLOOKUP(C8,'[1]ASST D'!$C$16:$H$58,5,FALSE)</f>
        <v>88</v>
      </c>
      <c r="L8" s="3">
        <f>VLOOKUP(C8,'[1]ASST D'!$C$16:$H$58,6,FALSE)</f>
        <v>5</v>
      </c>
      <c r="M8">
        <f>G8*Komponen!C10 + H8*Komponen!C11 + I8*Komponen!C12 + J8*Komponen!C13 + K8*Komponen!C14 + L8*Komponen!C15</f>
        <v>46.75</v>
      </c>
      <c r="N8" t="str">
        <f t="shared" si="0"/>
        <v>D</v>
      </c>
    </row>
    <row r="9" spans="1:14" x14ac:dyDescent="0.25">
      <c r="A9">
        <v>5</v>
      </c>
      <c r="B9" t="s">
        <v>86</v>
      </c>
      <c r="C9" t="s">
        <v>87</v>
      </c>
      <c r="D9">
        <v>156821</v>
      </c>
      <c r="E9" t="s">
        <v>1</v>
      </c>
      <c r="F9" t="s">
        <v>3</v>
      </c>
      <c r="G9" s="3">
        <v>0</v>
      </c>
      <c r="H9" s="3"/>
      <c r="I9" s="3">
        <v>0</v>
      </c>
      <c r="J9" s="3">
        <v>83</v>
      </c>
      <c r="K9" s="3">
        <v>3</v>
      </c>
      <c r="L9" s="3">
        <v>0</v>
      </c>
      <c r="M9">
        <f>G9*Komponen!C10 + H9*Komponen!C11 + I9*Komponen!C12 + J9*Komponen!C13 + K9*Komponen!C14 + L9*Komponen!C15</f>
        <v>25.65</v>
      </c>
      <c r="N9" t="str">
        <f t="shared" si="0"/>
        <v>D</v>
      </c>
    </row>
    <row r="10" spans="1:14" x14ac:dyDescent="0.25">
      <c r="A10">
        <v>6</v>
      </c>
      <c r="B10" t="s">
        <v>88</v>
      </c>
      <c r="C10" t="s">
        <v>89</v>
      </c>
      <c r="D10">
        <v>153971</v>
      </c>
      <c r="E10" t="s">
        <v>1</v>
      </c>
      <c r="F10" t="s">
        <v>3</v>
      </c>
      <c r="G10" s="3">
        <v>6</v>
      </c>
      <c r="H10" s="3"/>
      <c r="I10" s="3">
        <v>65</v>
      </c>
      <c r="J10" s="3">
        <v>90.5</v>
      </c>
      <c r="K10" s="3">
        <v>58</v>
      </c>
      <c r="L10" s="3">
        <v>100</v>
      </c>
      <c r="M10">
        <f>G10*Komponen!C10 + H10*Komponen!C11 + I10*Komponen!C12 + J10*Komponen!C13 + K10*Komponen!C14 + L10*Komponen!C15</f>
        <v>89.15</v>
      </c>
      <c r="N10" t="str">
        <f t="shared" si="0"/>
        <v>A</v>
      </c>
    </row>
    <row r="11" spans="1:14" x14ac:dyDescent="0.25">
      <c r="A11">
        <v>7</v>
      </c>
      <c r="B11" t="s">
        <v>90</v>
      </c>
      <c r="C11" t="s">
        <v>91</v>
      </c>
      <c r="D11">
        <v>155599</v>
      </c>
      <c r="E11" t="s">
        <v>1</v>
      </c>
      <c r="F11" t="s">
        <v>3</v>
      </c>
      <c r="G11" s="3">
        <v>1</v>
      </c>
      <c r="H11" s="3"/>
      <c r="I11" s="3">
        <v>0</v>
      </c>
      <c r="J11" s="3">
        <v>88</v>
      </c>
      <c r="K11" s="3">
        <v>25</v>
      </c>
      <c r="L11" s="3">
        <v>30</v>
      </c>
      <c r="M11">
        <f>G11*Komponen!C10 + H11*Komponen!C11 + I11*Komponen!C12 + J11*Komponen!C13 + K11*Komponen!C14 + L11*Komponen!C15</f>
        <v>44.15</v>
      </c>
      <c r="N11" t="str">
        <f t="shared" si="0"/>
        <v>D</v>
      </c>
    </row>
    <row r="12" spans="1:14" x14ac:dyDescent="0.25">
      <c r="A12">
        <v>8</v>
      </c>
      <c r="B12" t="s">
        <v>92</v>
      </c>
      <c r="C12" t="s">
        <v>93</v>
      </c>
      <c r="D12">
        <v>156102</v>
      </c>
      <c r="E12" t="s">
        <v>1</v>
      </c>
      <c r="F12" t="s">
        <v>3</v>
      </c>
      <c r="G12" s="3">
        <v>0</v>
      </c>
      <c r="H12" s="3"/>
      <c r="I12" s="3">
        <v>0</v>
      </c>
      <c r="J12" s="3">
        <v>73</v>
      </c>
      <c r="K12" s="3">
        <v>0</v>
      </c>
      <c r="L12" s="3">
        <v>20</v>
      </c>
      <c r="M12">
        <f>G12*Komponen!C10 + H12*Komponen!C11 + I12*Komponen!C12 + J12*Komponen!C13 + K12*Komponen!C14 + L12*Komponen!C15</f>
        <v>28.9</v>
      </c>
      <c r="N12" t="str">
        <f t="shared" si="0"/>
        <v>D</v>
      </c>
    </row>
    <row r="13" spans="1:14" x14ac:dyDescent="0.25">
      <c r="A13">
        <v>9</v>
      </c>
      <c r="B13">
        <v>20240410210091</v>
      </c>
      <c r="C13" t="s">
        <v>94</v>
      </c>
      <c r="D13">
        <v>157311</v>
      </c>
      <c r="E13" t="s">
        <v>1</v>
      </c>
      <c r="F13" t="s">
        <v>3</v>
      </c>
      <c r="G13" s="3">
        <f>VLOOKUP(C13,'[1]ASST D'!$C$16:$H$58,2,FALSE)</f>
        <v>0</v>
      </c>
      <c r="H13" s="3"/>
      <c r="I13" s="3">
        <f>VLOOKUP(C13,'[1]ASST D'!$C$16:$H$58,3,FALSE)</f>
        <v>0</v>
      </c>
      <c r="J13" s="3">
        <f>VLOOKUP(C13,'[1]ASST D'!$C$16:$H$58,4,FALSE)</f>
        <v>0</v>
      </c>
      <c r="K13" s="3">
        <f>VLOOKUP(C13,'[1]ASST D'!$C$16:$H$58,5,FALSE)</f>
        <v>55</v>
      </c>
      <c r="L13" s="3">
        <f>VLOOKUP(C13,'[1]ASST D'!$C$16:$H$58,6,FALSE)</f>
        <v>0</v>
      </c>
      <c r="M13">
        <f>G13*Komponen!C10 + H13*Komponen!C11 + I13*Komponen!C12 + J13*Komponen!C13 + K13*Komponen!C14 + L13*Komponen!C15</f>
        <v>13.75</v>
      </c>
      <c r="N13" t="str">
        <f t="shared" si="0"/>
        <v>E</v>
      </c>
    </row>
    <row r="14" spans="1:14" x14ac:dyDescent="0.25">
      <c r="A14">
        <v>10</v>
      </c>
      <c r="B14">
        <v>20240410210092</v>
      </c>
      <c r="C14" t="s">
        <v>95</v>
      </c>
      <c r="D14">
        <v>157312</v>
      </c>
      <c r="E14" t="s">
        <v>1</v>
      </c>
      <c r="F14" t="s">
        <v>3</v>
      </c>
      <c r="G14" s="3">
        <f>VLOOKUP(C14,'[1]ASST D'!$C$16:$H$58,2,FALSE)</f>
        <v>0</v>
      </c>
      <c r="H14" s="3"/>
      <c r="I14" s="3">
        <f>VLOOKUP(C14,'[1]ASST D'!$C$16:$H$58,3,FALSE)</f>
        <v>0</v>
      </c>
      <c r="J14" s="3">
        <f>VLOOKUP(C14,'[1]ASST D'!$C$16:$H$58,4,FALSE)</f>
        <v>0</v>
      </c>
      <c r="K14" s="3">
        <f>VLOOKUP(C14,'[1]ASST D'!$C$16:$H$58,5,FALSE)</f>
        <v>58</v>
      </c>
      <c r="L14" s="3">
        <f>VLOOKUP(C14,'[1]ASST D'!$C$16:$H$58,6,FALSE)</f>
        <v>0</v>
      </c>
      <c r="M14">
        <f>G14*Komponen!C10 + H14*Komponen!C11 + I14*Komponen!C12 + J14*Komponen!C13 + K14*Komponen!C14 + L14*Komponen!C15</f>
        <v>14.5</v>
      </c>
      <c r="N14" t="str">
        <f t="shared" si="0"/>
        <v>E</v>
      </c>
    </row>
    <row r="15" spans="1:14" x14ac:dyDescent="0.25">
      <c r="A15">
        <v>11</v>
      </c>
      <c r="B15">
        <v>20240410210093</v>
      </c>
      <c r="C15" t="s">
        <v>96</v>
      </c>
      <c r="D15">
        <v>157313</v>
      </c>
      <c r="E15" t="s">
        <v>1</v>
      </c>
      <c r="F15" t="s">
        <v>3</v>
      </c>
      <c r="G15" s="3">
        <f>VLOOKUP(C15,'[1]ASST D'!$C$16:$H$58,2,FALSE)</f>
        <v>0</v>
      </c>
      <c r="H15" s="3"/>
      <c r="I15" s="3">
        <f>VLOOKUP(C15,'[1]ASST D'!$C$16:$H$58,3,FALSE)</f>
        <v>0</v>
      </c>
      <c r="J15" s="3">
        <f>VLOOKUP(C15,'[1]ASST D'!$C$16:$H$58,4,FALSE)</f>
        <v>0</v>
      </c>
      <c r="K15" s="3">
        <f>VLOOKUP(C15,'[1]ASST D'!$C$16:$H$58,5,FALSE)</f>
        <v>38</v>
      </c>
      <c r="L15" s="3">
        <f>VLOOKUP(C15,'[1]ASST D'!$C$16:$H$58,6,FALSE)</f>
        <v>0</v>
      </c>
      <c r="M15">
        <f>G15*Komponen!C10 + H15*Komponen!C11 + I15*Komponen!C12 + J15*Komponen!C13 + K15*Komponen!C14 + L15*Komponen!C15</f>
        <v>9.5</v>
      </c>
      <c r="N15" t="str">
        <f t="shared" si="0"/>
        <v>E</v>
      </c>
    </row>
    <row r="16" spans="1:14" x14ac:dyDescent="0.25">
      <c r="A16">
        <v>12</v>
      </c>
      <c r="B16">
        <v>20240410210094</v>
      </c>
      <c r="C16" t="s">
        <v>97</v>
      </c>
      <c r="D16">
        <v>157314</v>
      </c>
      <c r="E16" t="s">
        <v>1</v>
      </c>
      <c r="F16" t="s">
        <v>3</v>
      </c>
      <c r="G16" s="3">
        <f>VLOOKUP(C16,'[1]ASST D'!$C$16:$H$58,2,FALSE)</f>
        <v>1</v>
      </c>
      <c r="H16" s="3"/>
      <c r="I16" s="3">
        <f>VLOOKUP(C16,'[1]ASST D'!$C$16:$H$58,3,FALSE)</f>
        <v>0</v>
      </c>
      <c r="J16" s="3">
        <f>VLOOKUP(C16,'[1]ASST D'!$C$16:$H$58,4,FALSE)</f>
        <v>0</v>
      </c>
      <c r="K16" s="3">
        <f>VLOOKUP(C16,'[1]ASST D'!$C$16:$H$58,5,FALSE)</f>
        <v>38</v>
      </c>
      <c r="L16" s="3">
        <f>VLOOKUP(C16,'[1]ASST D'!$C$16:$H$58,6,FALSE)</f>
        <v>0</v>
      </c>
      <c r="M16">
        <f>G16*Komponen!C10 + H16*Komponen!C11 + I16*Komponen!C12 + J16*Komponen!C13 + K16*Komponen!C14 + L16*Komponen!C15</f>
        <v>10.5</v>
      </c>
      <c r="N16" t="str">
        <f t="shared" si="0"/>
        <v>E</v>
      </c>
    </row>
    <row r="17" spans="1:14" x14ac:dyDescent="0.25">
      <c r="A17">
        <v>13</v>
      </c>
      <c r="B17">
        <v>20240410210095</v>
      </c>
      <c r="C17" t="s">
        <v>98</v>
      </c>
      <c r="D17">
        <v>157315</v>
      </c>
      <c r="E17" t="s">
        <v>1</v>
      </c>
      <c r="F17" t="s">
        <v>3</v>
      </c>
      <c r="G17" s="3">
        <f>VLOOKUP(C17,'[1]ASST D'!$C$16:$H$58,2,FALSE)</f>
        <v>1</v>
      </c>
      <c r="H17" s="3"/>
      <c r="I17" s="3">
        <f>VLOOKUP(C17,'[1]ASST D'!$C$16:$H$58,3,FALSE)</f>
        <v>12.5</v>
      </c>
      <c r="J17" s="3">
        <f>VLOOKUP(C17,'[1]ASST D'!$C$16:$H$58,4,FALSE)</f>
        <v>25</v>
      </c>
      <c r="K17" s="3">
        <f>VLOOKUP(C17,'[1]ASST D'!$C$16:$H$58,5,FALSE)</f>
        <v>72</v>
      </c>
      <c r="L17" s="3">
        <f>VLOOKUP(C17,'[1]ASST D'!$C$16:$H$58,6,FALSE)</f>
        <v>0</v>
      </c>
      <c r="M17">
        <f>G17*Komponen!C10 + H17*Komponen!C11 + I17*Komponen!C12 + J17*Komponen!C13 + K17*Komponen!C14 + L17*Komponen!C15</f>
        <v>27.75</v>
      </c>
      <c r="N17" t="str">
        <f t="shared" si="0"/>
        <v>D</v>
      </c>
    </row>
    <row r="18" spans="1:14" x14ac:dyDescent="0.25">
      <c r="A18">
        <v>14</v>
      </c>
      <c r="B18">
        <v>20240410210096</v>
      </c>
      <c r="C18" t="s">
        <v>99</v>
      </c>
      <c r="D18">
        <v>157316</v>
      </c>
      <c r="E18" t="s">
        <v>1</v>
      </c>
      <c r="F18" t="s">
        <v>3</v>
      </c>
      <c r="G18" s="3">
        <f>VLOOKUP(C18,'[1]ASST D'!$C$16:$H$58,2,FALSE)</f>
        <v>0</v>
      </c>
      <c r="H18" s="3"/>
      <c r="I18" s="3">
        <f>VLOOKUP(C18,'[1]ASST D'!$C$16:$H$58,3,FALSE)</f>
        <v>0</v>
      </c>
      <c r="J18" s="3">
        <f>VLOOKUP(C18,'[1]ASST D'!$C$16:$H$58,4,FALSE)</f>
        <v>25</v>
      </c>
      <c r="K18" s="3">
        <f>VLOOKUP(C18,'[1]ASST D'!$C$16:$H$58,5,FALSE)</f>
        <v>58</v>
      </c>
      <c r="L18" s="3">
        <f>VLOOKUP(C18,'[1]ASST D'!$C$16:$H$58,6,FALSE)</f>
        <v>0</v>
      </c>
      <c r="M18">
        <f>G18*Komponen!C10 + H18*Komponen!C11 + I18*Komponen!C12 + J18*Komponen!C13 + K18*Komponen!C14 + L18*Komponen!C15</f>
        <v>22</v>
      </c>
      <c r="N18" t="str">
        <f t="shared" si="0"/>
        <v>E</v>
      </c>
    </row>
    <row r="19" spans="1:14" x14ac:dyDescent="0.25">
      <c r="A19">
        <v>15</v>
      </c>
      <c r="B19">
        <v>20240410210097</v>
      </c>
      <c r="C19" t="s">
        <v>100</v>
      </c>
      <c r="D19">
        <v>157317</v>
      </c>
      <c r="E19" t="s">
        <v>1</v>
      </c>
      <c r="F19" t="s">
        <v>3</v>
      </c>
      <c r="G19" s="3">
        <f>VLOOKUP(C19,'[1]ASST D'!$C$16:$H$58,2,FALSE)</f>
        <v>0</v>
      </c>
      <c r="H19" s="3"/>
      <c r="I19" s="3">
        <f>VLOOKUP(C19,'[1]ASST D'!$C$16:$H$58,3,FALSE)</f>
        <v>12.5</v>
      </c>
      <c r="J19" s="3">
        <f>VLOOKUP(C19,'[1]ASST D'!$C$16:$H$58,4,FALSE)</f>
        <v>0</v>
      </c>
      <c r="K19" s="3">
        <f>VLOOKUP(C19,'[1]ASST D'!$C$16:$H$58,5,FALSE)</f>
        <v>66</v>
      </c>
      <c r="L19" s="3">
        <f>VLOOKUP(C19,'[1]ASST D'!$C$16:$H$58,6,FALSE)</f>
        <v>0</v>
      </c>
      <c r="M19">
        <f>G19*Komponen!C10 + H19*Komponen!C11 + I19*Komponen!C12 + J19*Komponen!C13 + K19*Komponen!C14 + L19*Komponen!C15</f>
        <v>17.75</v>
      </c>
      <c r="N19" t="str">
        <f t="shared" si="0"/>
        <v>E</v>
      </c>
    </row>
    <row r="20" spans="1:14" x14ac:dyDescent="0.25">
      <c r="A20">
        <v>16</v>
      </c>
      <c r="B20">
        <v>20240410210098</v>
      </c>
      <c r="C20" t="s">
        <v>101</v>
      </c>
      <c r="D20">
        <v>157318</v>
      </c>
      <c r="E20" t="s">
        <v>1</v>
      </c>
      <c r="F20" t="s">
        <v>3</v>
      </c>
      <c r="G20" s="3">
        <f>VLOOKUP(C20,'[1]ASST D'!$C$16:$H$58,2,FALSE)</f>
        <v>1</v>
      </c>
      <c r="H20" s="3"/>
      <c r="I20" s="3">
        <f>VLOOKUP(C20,'[1]ASST D'!$C$16:$H$58,3,FALSE)</f>
        <v>0</v>
      </c>
      <c r="J20" s="3">
        <f>VLOOKUP(C20,'[1]ASST D'!$C$16:$H$58,4,FALSE)</f>
        <v>50</v>
      </c>
      <c r="K20" s="3">
        <f>VLOOKUP(C20,'[1]ASST D'!$C$16:$H$58,5,FALSE)</f>
        <v>68</v>
      </c>
      <c r="L20" s="3">
        <f>VLOOKUP(C20,'[1]ASST D'!$C$16:$H$58,6,FALSE)</f>
        <v>10</v>
      </c>
      <c r="M20">
        <f>G20*Komponen!C10 + H20*Komponen!C11 + I20*Komponen!C12 + J20*Komponen!C13 + K20*Komponen!C14 + L20*Komponen!C15</f>
        <v>36.5</v>
      </c>
      <c r="N20" t="str">
        <f t="shared" si="0"/>
        <v>D</v>
      </c>
    </row>
    <row r="21" spans="1:14" x14ac:dyDescent="0.25">
      <c r="A21">
        <v>17</v>
      </c>
      <c r="B21">
        <v>20240410210099</v>
      </c>
      <c r="C21" t="s">
        <v>102</v>
      </c>
      <c r="D21">
        <v>157319</v>
      </c>
      <c r="E21" t="s">
        <v>1</v>
      </c>
      <c r="F21" t="s">
        <v>3</v>
      </c>
      <c r="G21" s="3">
        <f>VLOOKUP(C21,'[1]ASST D'!$C$16:$H$58,2,FALSE)</f>
        <v>0</v>
      </c>
      <c r="H21" s="3"/>
      <c r="I21" s="3">
        <f>VLOOKUP(C21,'[1]ASST D'!$C$16:$H$58,3,FALSE)</f>
        <v>12</v>
      </c>
      <c r="J21" s="3">
        <f>VLOOKUP(C21,'[1]ASST D'!$C$16:$H$58,4,FALSE)</f>
        <v>0</v>
      </c>
      <c r="K21" s="3">
        <f>VLOOKUP(C21,'[1]ASST D'!$C$16:$H$58,5,FALSE)</f>
        <v>38</v>
      </c>
      <c r="L21" s="3">
        <f>VLOOKUP(C21,'[1]ASST D'!$C$16:$H$58,6,FALSE)</f>
        <v>0</v>
      </c>
      <c r="M21">
        <f>G21*Komponen!C10 + H21*Komponen!C11 + I21*Komponen!C12 + J21*Komponen!C13 + K21*Komponen!C14 + L21*Komponen!C15</f>
        <v>10.7</v>
      </c>
      <c r="N21" t="str">
        <f t="shared" si="0"/>
        <v>E</v>
      </c>
    </row>
    <row r="22" spans="1:14" x14ac:dyDescent="0.25">
      <c r="A22">
        <v>18</v>
      </c>
      <c r="B22">
        <v>20240410210100</v>
      </c>
      <c r="C22" t="s">
        <v>103</v>
      </c>
      <c r="D22">
        <v>157320</v>
      </c>
      <c r="E22" t="s">
        <v>1</v>
      </c>
      <c r="F22" t="s">
        <v>3</v>
      </c>
      <c r="G22" s="3">
        <f>VLOOKUP(C22,'[1]ASST D'!$C$16:$H$58,2,FALSE)</f>
        <v>0</v>
      </c>
      <c r="H22" s="3"/>
      <c r="I22" s="3">
        <f>VLOOKUP(C22,'[1]ASST D'!$C$16:$H$58,3,FALSE)</f>
        <v>0</v>
      </c>
      <c r="J22" s="3">
        <f>VLOOKUP(C22,'[1]ASST D'!$C$16:$H$58,4,FALSE)</f>
        <v>0</v>
      </c>
      <c r="K22" s="3">
        <f>VLOOKUP(C22,'[1]ASST D'!$C$16:$H$58,5,FALSE)</f>
        <v>61</v>
      </c>
      <c r="L22" s="3">
        <f>VLOOKUP(C22,'[1]ASST D'!$C$16:$H$58,6,FALSE)</f>
        <v>0</v>
      </c>
      <c r="M22">
        <f>G22*Komponen!C10 + H22*Komponen!C11 + I22*Komponen!C12 + J22*Komponen!C13 + K22*Komponen!C14 + L22*Komponen!C15</f>
        <v>15.25</v>
      </c>
      <c r="N22" t="str">
        <f t="shared" si="0"/>
        <v>E</v>
      </c>
    </row>
    <row r="23" spans="1:14" x14ac:dyDescent="0.25">
      <c r="A23">
        <v>19</v>
      </c>
      <c r="B23">
        <v>20240410210101</v>
      </c>
      <c r="C23" t="s">
        <v>104</v>
      </c>
      <c r="D23">
        <v>157321</v>
      </c>
      <c r="E23" t="s">
        <v>1</v>
      </c>
      <c r="F23" t="s">
        <v>3</v>
      </c>
      <c r="G23" s="3">
        <f>VLOOKUP(C23,'[1]ASST D'!$C$16:$H$58,2,FALSE)</f>
        <v>0</v>
      </c>
      <c r="H23" s="3"/>
      <c r="I23" s="3">
        <f>VLOOKUP(C23,'[1]ASST D'!$C$16:$H$58,3,FALSE)</f>
        <v>0</v>
      </c>
      <c r="J23" s="3">
        <f>VLOOKUP(C23,'[1]ASST D'!$C$16:$H$58,4,FALSE)</f>
        <v>0</v>
      </c>
      <c r="K23" s="3">
        <f>VLOOKUP(C23,'[1]ASST D'!$C$16:$H$58,5,FALSE)</f>
        <v>38</v>
      </c>
      <c r="L23" s="3">
        <f>VLOOKUP(C23,'[1]ASST D'!$C$16:$H$58,6,FALSE)</f>
        <v>0</v>
      </c>
      <c r="M23">
        <f>G23*Komponen!C10 + H23*Komponen!C11 + I23*Komponen!C12 + J23*Komponen!C13 + K23*Komponen!C14 + L23*Komponen!C15</f>
        <v>9.5</v>
      </c>
      <c r="N23" t="str">
        <f t="shared" si="0"/>
        <v>E</v>
      </c>
    </row>
    <row r="24" spans="1:14" x14ac:dyDescent="0.25">
      <c r="A24">
        <v>20</v>
      </c>
      <c r="B24">
        <v>20240410210102</v>
      </c>
      <c r="C24" t="s">
        <v>105</v>
      </c>
      <c r="D24">
        <v>157322</v>
      </c>
      <c r="E24" t="s">
        <v>1</v>
      </c>
      <c r="F24" t="s">
        <v>3</v>
      </c>
      <c r="G24" s="3">
        <f>VLOOKUP(C24,'[1]ASST D'!$C$16:$H$58,2,FALSE)</f>
        <v>0</v>
      </c>
      <c r="H24" s="3"/>
      <c r="I24" s="3">
        <f>VLOOKUP(C24,'[1]ASST D'!$C$16:$H$58,3,FALSE)</f>
        <v>12.5</v>
      </c>
      <c r="J24" s="3">
        <f>VLOOKUP(C24,'[1]ASST D'!$C$16:$H$58,4,FALSE)</f>
        <v>30</v>
      </c>
      <c r="K24" s="3">
        <f>VLOOKUP(C24,'[1]ASST D'!$C$16:$H$58,5,FALSE)</f>
        <v>63</v>
      </c>
      <c r="L24" s="3">
        <f>VLOOKUP(C24,'[1]ASST D'!$C$16:$H$58,6,FALSE)</f>
        <v>0</v>
      </c>
      <c r="M24">
        <f>G24*Komponen!C10 + H24*Komponen!C11 + I24*Komponen!C12 + J24*Komponen!C13 + K24*Komponen!C14 + L24*Komponen!C15</f>
        <v>26</v>
      </c>
      <c r="N24" t="str">
        <f t="shared" si="0"/>
        <v>D</v>
      </c>
    </row>
    <row r="25" spans="1:14" x14ac:dyDescent="0.25">
      <c r="A25">
        <v>21</v>
      </c>
      <c r="B25">
        <v>20240410210103</v>
      </c>
      <c r="C25" t="s">
        <v>106</v>
      </c>
      <c r="D25">
        <v>157222</v>
      </c>
      <c r="E25" t="s">
        <v>1</v>
      </c>
      <c r="F25" t="s">
        <v>3</v>
      </c>
      <c r="G25" s="3">
        <f>VLOOKUP(C25,'[1]ASST D'!$C$16:$H$58,2,FALSE)</f>
        <v>1</v>
      </c>
      <c r="H25" s="3"/>
      <c r="I25" s="3">
        <f>VLOOKUP(C25,'[1]ASST D'!$C$16:$H$58,3,FALSE)</f>
        <v>0</v>
      </c>
      <c r="J25" s="3">
        <f>VLOOKUP(C25,'[1]ASST D'!$C$16:$H$58,4,FALSE)</f>
        <v>0</v>
      </c>
      <c r="K25" s="3">
        <f>VLOOKUP(C25,'[1]ASST D'!$C$16:$H$58,5,FALSE)</f>
        <v>58</v>
      </c>
      <c r="L25" s="3">
        <f>VLOOKUP(C25,'[1]ASST D'!$C$16:$H$58,6,FALSE)</f>
        <v>0</v>
      </c>
      <c r="M25">
        <f>G25*Komponen!C10 + H25*Komponen!C11 + I25*Komponen!C12 + J25*Komponen!C13 + K25*Komponen!C14 + L25*Komponen!C15</f>
        <v>15.5</v>
      </c>
      <c r="N25" t="str">
        <f t="shared" si="0"/>
        <v>E</v>
      </c>
    </row>
    <row r="26" spans="1:14" x14ac:dyDescent="0.25">
      <c r="A26">
        <v>22</v>
      </c>
      <c r="B26">
        <v>20240410210104</v>
      </c>
      <c r="C26" t="s">
        <v>107</v>
      </c>
      <c r="D26">
        <v>157323</v>
      </c>
      <c r="E26" t="s">
        <v>1</v>
      </c>
      <c r="F26" t="s">
        <v>3</v>
      </c>
      <c r="G26" s="3">
        <f>VLOOKUP(C26,'[1]ASST D'!$C$16:$H$58,2,FALSE)</f>
        <v>0</v>
      </c>
      <c r="H26" s="3"/>
      <c r="I26" s="3">
        <f>VLOOKUP(C26,'[1]ASST D'!$C$16:$H$58,3,FALSE)</f>
        <v>0</v>
      </c>
      <c r="J26" s="3">
        <f>VLOOKUP(C26,'[1]ASST D'!$C$16:$H$58,4,FALSE)</f>
        <v>0</v>
      </c>
      <c r="K26" s="3">
        <f>VLOOKUP(C26,'[1]ASST D'!$C$16:$H$58,5,FALSE)</f>
        <v>53</v>
      </c>
      <c r="L26" s="3">
        <f>VLOOKUP(C26,'[1]ASST D'!$C$16:$H$58,6,FALSE)</f>
        <v>0</v>
      </c>
      <c r="M26">
        <f>G26*Komponen!C10 + H26*Komponen!C11 + I26*Komponen!C12 + J26*Komponen!C13 + K26*Komponen!C14 + L26*Komponen!C15</f>
        <v>13.25</v>
      </c>
      <c r="N26" t="str">
        <f t="shared" si="0"/>
        <v>E</v>
      </c>
    </row>
    <row r="27" spans="1:14" x14ac:dyDescent="0.25">
      <c r="A27">
        <v>23</v>
      </c>
      <c r="B27">
        <v>20240410210105</v>
      </c>
      <c r="C27" t="s">
        <v>108</v>
      </c>
      <c r="D27">
        <v>157324</v>
      </c>
      <c r="E27" t="s">
        <v>1</v>
      </c>
      <c r="F27" t="s">
        <v>3</v>
      </c>
      <c r="G27" s="3">
        <f>VLOOKUP(C27,'[1]ASST D'!$C$16:$H$58,2,FALSE)</f>
        <v>0</v>
      </c>
      <c r="H27" s="3"/>
      <c r="I27" s="3">
        <f>VLOOKUP(C27,'[1]ASST D'!$C$16:$H$58,3,FALSE)</f>
        <v>0</v>
      </c>
      <c r="J27" s="3">
        <f>VLOOKUP(C27,'[1]ASST D'!$C$16:$H$58,4,FALSE)</f>
        <v>25</v>
      </c>
      <c r="K27" s="3">
        <f>VLOOKUP(C27,'[1]ASST D'!$C$16:$H$58,5,FALSE)</f>
        <v>58</v>
      </c>
      <c r="L27" s="3">
        <f>VLOOKUP(C27,'[1]ASST D'!$C$16:$H$58,6,FALSE)</f>
        <v>0</v>
      </c>
      <c r="M27">
        <f>G27*Komponen!C10 + H27*Komponen!C11 + I27*Komponen!C12 + J27*Komponen!C13 + K27*Komponen!C14 + L27*Komponen!C15</f>
        <v>22</v>
      </c>
      <c r="N27" t="str">
        <f t="shared" si="0"/>
        <v>E</v>
      </c>
    </row>
    <row r="28" spans="1:14" x14ac:dyDescent="0.25">
      <c r="A28">
        <v>24</v>
      </c>
      <c r="B28">
        <v>20240410210106</v>
      </c>
      <c r="C28" t="s">
        <v>109</v>
      </c>
      <c r="D28">
        <v>157325</v>
      </c>
      <c r="E28" t="s">
        <v>1</v>
      </c>
      <c r="F28" t="s">
        <v>3</v>
      </c>
      <c r="G28" s="3">
        <f>VLOOKUP(C28,'[1]ASST D'!$C$16:$H$58,2,FALSE)</f>
        <v>0</v>
      </c>
      <c r="H28" s="3"/>
      <c r="I28" s="3">
        <f>VLOOKUP(C28,'[1]ASST D'!$C$16:$H$58,3,FALSE)</f>
        <v>0</v>
      </c>
      <c r="J28" s="3">
        <f>VLOOKUP(C28,'[1]ASST D'!$C$16:$H$58,4,FALSE)</f>
        <v>0</v>
      </c>
      <c r="K28" s="3">
        <f>VLOOKUP(C28,'[1]ASST D'!$C$16:$H$58,5,FALSE)</f>
        <v>50</v>
      </c>
      <c r="L28" s="3">
        <f>VLOOKUP(C28,'[1]ASST D'!$C$16:$H$58,6,FALSE)</f>
        <v>0</v>
      </c>
      <c r="M28">
        <f>G28*Komponen!C10 + H28*Komponen!C11 + I28*Komponen!C12 + J28*Komponen!C13 + K28*Komponen!C14 + L28*Komponen!C15</f>
        <v>12.5</v>
      </c>
      <c r="N28" t="str">
        <f t="shared" si="0"/>
        <v>E</v>
      </c>
    </row>
    <row r="29" spans="1:14" x14ac:dyDescent="0.25">
      <c r="A29">
        <v>25</v>
      </c>
      <c r="B29">
        <v>20240410210107</v>
      </c>
      <c r="C29" t="s">
        <v>110</v>
      </c>
      <c r="D29">
        <v>157326</v>
      </c>
      <c r="E29" t="s">
        <v>1</v>
      </c>
      <c r="F29" t="s">
        <v>3</v>
      </c>
      <c r="G29" s="3">
        <f>VLOOKUP(C29,'[1]ASST D'!$C$16:$H$58,2,FALSE)</f>
        <v>1</v>
      </c>
      <c r="H29" s="3"/>
      <c r="I29" s="3">
        <f>VLOOKUP(C29,'[1]ASST D'!$C$16:$H$58,3,FALSE)</f>
        <v>37.5</v>
      </c>
      <c r="J29" s="3">
        <f>VLOOKUP(C29,'[1]ASST D'!$C$16:$H$58,4,FALSE)</f>
        <v>78</v>
      </c>
      <c r="K29" s="3">
        <f>VLOOKUP(C29,'[1]ASST D'!$C$16:$H$58,5,FALSE)</f>
        <v>38</v>
      </c>
      <c r="L29" s="3">
        <f>VLOOKUP(C29,'[1]ASST D'!$C$16:$H$58,6,FALSE)</f>
        <v>45</v>
      </c>
      <c r="M29">
        <f>G29*Komponen!C10 + H29*Komponen!C11 + I29*Komponen!C12 + J29*Komponen!C13 + K29*Komponen!C14 + L29*Komponen!C15</f>
        <v>53.4</v>
      </c>
      <c r="N29" t="str">
        <f t="shared" si="0"/>
        <v>C</v>
      </c>
    </row>
    <row r="30" spans="1:14" x14ac:dyDescent="0.25">
      <c r="A30">
        <v>26</v>
      </c>
      <c r="B30">
        <v>20240410210108</v>
      </c>
      <c r="C30" t="s">
        <v>111</v>
      </c>
      <c r="D30">
        <v>157327</v>
      </c>
      <c r="E30" t="s">
        <v>1</v>
      </c>
      <c r="F30" t="s">
        <v>3</v>
      </c>
      <c r="G30" s="3">
        <f>VLOOKUP(C30,'[1]ASST D'!$C$16:$H$58,2,FALSE)</f>
        <v>0</v>
      </c>
      <c r="H30" s="3"/>
      <c r="I30" s="3">
        <f>VLOOKUP(C30,'[1]ASST D'!$C$16:$H$58,3,FALSE)</f>
        <v>0</v>
      </c>
      <c r="J30" s="3">
        <f>VLOOKUP(C30,'[1]ASST D'!$C$16:$H$58,4,FALSE)</f>
        <v>0</v>
      </c>
      <c r="K30" s="3">
        <f>VLOOKUP(C30,'[1]ASST D'!$C$16:$H$58,5,FALSE)</f>
        <v>61</v>
      </c>
      <c r="L30" s="3">
        <f>VLOOKUP(C30,'[1]ASST D'!$C$16:$H$58,6,FALSE)</f>
        <v>0</v>
      </c>
      <c r="M30">
        <f>G30*Komponen!C10 + H30*Komponen!C11 + I30*Komponen!C12 + J30*Komponen!C13 + K30*Komponen!C14 + L30*Komponen!C15</f>
        <v>15.25</v>
      </c>
      <c r="N30" t="str">
        <f t="shared" si="0"/>
        <v>E</v>
      </c>
    </row>
    <row r="31" spans="1:14" x14ac:dyDescent="0.25">
      <c r="A31">
        <v>27</v>
      </c>
      <c r="B31">
        <v>20240410210109</v>
      </c>
      <c r="C31" t="s">
        <v>112</v>
      </c>
      <c r="D31">
        <v>157328</v>
      </c>
      <c r="E31" t="s">
        <v>1</v>
      </c>
      <c r="F31" t="s">
        <v>3</v>
      </c>
      <c r="G31" s="3">
        <f>VLOOKUP(C31,'[1]ASST D'!$C$16:$H$58,2,FALSE)</f>
        <v>0</v>
      </c>
      <c r="H31" s="3"/>
      <c r="I31" s="3">
        <f>VLOOKUP(C31,'[1]ASST D'!$C$16:$H$58,3,FALSE)</f>
        <v>25</v>
      </c>
      <c r="J31" s="3">
        <f>VLOOKUP(C31,'[1]ASST D'!$C$16:$H$58,4,FALSE)</f>
        <v>0</v>
      </c>
      <c r="K31" s="3">
        <f>VLOOKUP(C31,'[1]ASST D'!$C$16:$H$58,5,FALSE)</f>
        <v>58</v>
      </c>
      <c r="L31" s="3">
        <f>VLOOKUP(C31,'[1]ASST D'!$C$16:$H$58,6,FALSE)</f>
        <v>0</v>
      </c>
      <c r="M31">
        <f>G31*Komponen!C10 + H31*Komponen!C11 + I31*Komponen!C12 + J31*Komponen!C13 + K31*Komponen!C14 + L31*Komponen!C15</f>
        <v>17</v>
      </c>
      <c r="N31" t="str">
        <f t="shared" si="0"/>
        <v>E</v>
      </c>
    </row>
    <row r="32" spans="1:14" x14ac:dyDescent="0.25">
      <c r="A32">
        <v>28</v>
      </c>
      <c r="B32">
        <v>20240410210110</v>
      </c>
      <c r="C32" t="s">
        <v>113</v>
      </c>
      <c r="D32">
        <v>157329</v>
      </c>
      <c r="E32" t="s">
        <v>1</v>
      </c>
      <c r="F32" t="s">
        <v>3</v>
      </c>
      <c r="G32" s="3">
        <f>VLOOKUP(C32,'[1]ASST D'!$C$16:$H$58,2,FALSE)</f>
        <v>0</v>
      </c>
      <c r="H32" s="3"/>
      <c r="I32" s="3">
        <f>VLOOKUP(C32,'[1]ASST D'!$C$16:$H$58,3,FALSE)</f>
        <v>0</v>
      </c>
      <c r="J32" s="3">
        <f>VLOOKUP(C32,'[1]ASST D'!$C$16:$H$58,4,FALSE)</f>
        <v>12.5</v>
      </c>
      <c r="K32" s="3">
        <f>VLOOKUP(C32,'[1]ASST D'!$C$16:$H$58,5,FALSE)</f>
        <v>63</v>
      </c>
      <c r="L32" s="3">
        <f>VLOOKUP(C32,'[1]ASST D'!$C$16:$H$58,6,FALSE)</f>
        <v>0</v>
      </c>
      <c r="M32">
        <f>G32*Komponen!C10 + H32*Komponen!C11 + I32*Komponen!C12 + J32*Komponen!C13 + K32*Komponen!C14 + L32*Komponen!C15</f>
        <v>19.5</v>
      </c>
      <c r="N32" t="str">
        <f t="shared" si="0"/>
        <v>E</v>
      </c>
    </row>
    <row r="33" spans="1:14" x14ac:dyDescent="0.25">
      <c r="A33">
        <v>29</v>
      </c>
      <c r="B33">
        <v>20240410210111</v>
      </c>
      <c r="C33" t="s">
        <v>114</v>
      </c>
      <c r="D33">
        <v>157330</v>
      </c>
      <c r="E33" t="s">
        <v>1</v>
      </c>
      <c r="F33" t="s">
        <v>3</v>
      </c>
      <c r="G33" s="3">
        <f>VLOOKUP(C33,'[1]ASST D'!$C$16:$H$58,2,FALSE)</f>
        <v>0</v>
      </c>
      <c r="H33" s="3"/>
      <c r="I33" s="3">
        <f>VLOOKUP(C33,'[1]ASST D'!$C$16:$H$58,3,FALSE)</f>
        <v>0</v>
      </c>
      <c r="J33" s="3">
        <f>VLOOKUP(C33,'[1]ASST D'!$C$16:$H$58,4,FALSE)</f>
        <v>0</v>
      </c>
      <c r="K33" s="3">
        <f>VLOOKUP(C33,'[1]ASST D'!$C$16:$H$58,5,FALSE)</f>
        <v>58</v>
      </c>
      <c r="L33" s="3">
        <f>VLOOKUP(C33,'[1]ASST D'!$C$16:$H$58,6,FALSE)</f>
        <v>0</v>
      </c>
      <c r="M33">
        <f>G33*Komponen!C10 + H33*Komponen!C11 + I33*Komponen!C12 + J33*Komponen!C13 + K33*Komponen!C14 + L33*Komponen!C15</f>
        <v>14.5</v>
      </c>
      <c r="N33" t="str">
        <f t="shared" si="0"/>
        <v>E</v>
      </c>
    </row>
    <row r="34" spans="1:14" x14ac:dyDescent="0.25">
      <c r="A34">
        <v>30</v>
      </c>
      <c r="B34">
        <v>20240410210112</v>
      </c>
      <c r="C34" t="s">
        <v>115</v>
      </c>
      <c r="D34">
        <v>157331</v>
      </c>
      <c r="E34" t="s">
        <v>1</v>
      </c>
      <c r="F34" t="s">
        <v>3</v>
      </c>
      <c r="G34" s="3">
        <f>VLOOKUP(C34,'[1]ASST D'!$C$16:$H$58,2,FALSE)</f>
        <v>0</v>
      </c>
      <c r="H34" s="3"/>
      <c r="I34" s="3">
        <f>VLOOKUP(C34,'[1]ASST D'!$C$16:$H$58,3,FALSE)</f>
        <v>0</v>
      </c>
      <c r="J34" s="3">
        <f>VLOOKUP(C34,'[1]ASST D'!$C$16:$H$58,4,FALSE)</f>
        <v>50</v>
      </c>
      <c r="K34" s="3">
        <f>VLOOKUP(C34,'[1]ASST D'!$C$16:$H$58,5,FALSE)</f>
        <v>50</v>
      </c>
      <c r="L34" s="3">
        <f>VLOOKUP(C34,'[1]ASST D'!$C$16:$H$58,6,FALSE)</f>
        <v>0</v>
      </c>
      <c r="M34">
        <f>G34*Komponen!C10 + H34*Komponen!C11 + I34*Komponen!C12 + J34*Komponen!C13 + K34*Komponen!C14 + L34*Komponen!C15</f>
        <v>27.5</v>
      </c>
      <c r="N34" t="str">
        <f t="shared" si="0"/>
        <v>D</v>
      </c>
    </row>
    <row r="35" spans="1:14" x14ac:dyDescent="0.25">
      <c r="A35">
        <v>31</v>
      </c>
      <c r="B35">
        <v>20240410210113</v>
      </c>
      <c r="C35" t="s">
        <v>116</v>
      </c>
      <c r="D35">
        <v>157332</v>
      </c>
      <c r="E35" t="s">
        <v>1</v>
      </c>
      <c r="F35" t="s">
        <v>3</v>
      </c>
      <c r="G35" s="3">
        <f>VLOOKUP(C35,'[1]ASST D'!$C$16:$H$58,2,FALSE)</f>
        <v>0</v>
      </c>
      <c r="H35" s="3"/>
      <c r="I35" s="3">
        <f>VLOOKUP(C35,'[1]ASST D'!$C$16:$H$58,3,FALSE)</f>
        <v>0</v>
      </c>
      <c r="J35" s="3">
        <f>VLOOKUP(C35,'[1]ASST D'!$C$16:$H$58,4,FALSE)</f>
        <v>0</v>
      </c>
      <c r="K35" s="3">
        <f>VLOOKUP(C35,'[1]ASST D'!$C$16:$H$58,5,FALSE)</f>
        <v>43</v>
      </c>
      <c r="L35" s="3">
        <f>VLOOKUP(C35,'[1]ASST D'!$C$16:$H$58,6,FALSE)</f>
        <v>0</v>
      </c>
      <c r="M35">
        <f>G35*Komponen!C10 + H35*Komponen!C11 + I35*Komponen!C12 + J35*Komponen!C13 + K35*Komponen!C14 + L35*Komponen!C15</f>
        <v>10.75</v>
      </c>
      <c r="N35" t="str">
        <f t="shared" si="0"/>
        <v>E</v>
      </c>
    </row>
    <row r="36" spans="1:14" x14ac:dyDescent="0.25">
      <c r="A36">
        <v>32</v>
      </c>
      <c r="B36">
        <v>20240410210114</v>
      </c>
      <c r="C36" t="s">
        <v>117</v>
      </c>
      <c r="D36">
        <v>157333</v>
      </c>
      <c r="E36" t="s">
        <v>1</v>
      </c>
      <c r="F36" t="s">
        <v>3</v>
      </c>
      <c r="G36" s="3">
        <f>VLOOKUP(C36,'[1]ASST D'!$C$16:$H$58,2,FALSE)</f>
        <v>0</v>
      </c>
      <c r="H36" s="3"/>
      <c r="I36" s="3">
        <f>VLOOKUP(C36,'[1]ASST D'!$C$16:$H$58,3,FALSE)</f>
        <v>0</v>
      </c>
      <c r="J36" s="3">
        <f>VLOOKUP(C36,'[1]ASST D'!$C$16:$H$58,4,FALSE)</f>
        <v>0</v>
      </c>
      <c r="K36" s="3">
        <f>VLOOKUP(C36,'[1]ASST D'!$C$16:$H$58,5,FALSE)</f>
        <v>50</v>
      </c>
      <c r="L36" s="3">
        <f>VLOOKUP(C36,'[1]ASST D'!$C$16:$H$58,6,FALSE)</f>
        <v>10</v>
      </c>
      <c r="M36">
        <f>G36*Komponen!C10 + H36*Komponen!C11 + I36*Komponen!C12 + J36*Komponen!C13 + K36*Komponen!C14 + L36*Komponen!C15</f>
        <v>16</v>
      </c>
      <c r="N36" t="str">
        <f t="shared" si="0"/>
        <v>E</v>
      </c>
    </row>
    <row r="37" spans="1:14" x14ac:dyDescent="0.25">
      <c r="A37">
        <v>33</v>
      </c>
      <c r="B37">
        <v>20240410210115</v>
      </c>
      <c r="C37" t="s">
        <v>118</v>
      </c>
      <c r="D37">
        <v>157334</v>
      </c>
      <c r="E37" t="s">
        <v>1</v>
      </c>
      <c r="F37" t="s">
        <v>3</v>
      </c>
      <c r="G37" s="3">
        <f>VLOOKUP(C37,'[1]ASST D'!$C$16:$H$58,2,FALSE)</f>
        <v>0</v>
      </c>
      <c r="H37" s="3"/>
      <c r="I37" s="3">
        <f>VLOOKUP(C37,'[1]ASST D'!$C$16:$H$58,3,FALSE)</f>
        <v>0</v>
      </c>
      <c r="J37" s="3">
        <f>VLOOKUP(C37,'[1]ASST D'!$C$16:$H$58,4,FALSE)</f>
        <v>0</v>
      </c>
      <c r="K37" s="3">
        <f>VLOOKUP(C37,'[1]ASST D'!$C$16:$H$58,5,FALSE)</f>
        <v>62</v>
      </c>
      <c r="L37" s="3">
        <f>VLOOKUP(C37,'[1]ASST D'!$C$16:$H$58,6,FALSE)</f>
        <v>0</v>
      </c>
      <c r="M37">
        <f>G37*Komponen!C10 + H37*Komponen!C11 + I37*Komponen!C12 + J37*Komponen!C13 + K37*Komponen!C14 + L37*Komponen!C15</f>
        <v>15.5</v>
      </c>
      <c r="N37" t="str">
        <f t="shared" si="0"/>
        <v>E</v>
      </c>
    </row>
    <row r="38" spans="1:14" x14ac:dyDescent="0.25">
      <c r="A38">
        <v>34</v>
      </c>
      <c r="B38">
        <v>20240410210116</v>
      </c>
      <c r="C38" t="s">
        <v>119</v>
      </c>
      <c r="D38">
        <v>157335</v>
      </c>
      <c r="E38" t="s">
        <v>1</v>
      </c>
      <c r="F38" t="s">
        <v>3</v>
      </c>
      <c r="G38" s="3">
        <f>VLOOKUP(C38,'[1]ASST D'!$C$16:$H$58,2,FALSE)</f>
        <v>0</v>
      </c>
      <c r="H38" s="3"/>
      <c r="I38" s="3">
        <f>VLOOKUP(C38,'[1]ASST D'!$C$16:$H$58,3,FALSE)</f>
        <v>0</v>
      </c>
      <c r="J38" s="3">
        <f>VLOOKUP(C38,'[1]ASST D'!$C$16:$H$58,4,FALSE)</f>
        <v>0</v>
      </c>
      <c r="K38" s="3">
        <f>VLOOKUP(C38,'[1]ASST D'!$C$16:$H$58,5,FALSE)</f>
        <v>43</v>
      </c>
      <c r="L38" s="3">
        <f>VLOOKUP(C38,'[1]ASST D'!$C$16:$H$58,6,FALSE)</f>
        <v>0</v>
      </c>
      <c r="M38">
        <f>G38*Komponen!C10 + H38*Komponen!C11 + I38*Komponen!C12 + J38*Komponen!C13 + K38*Komponen!C14 + L38*Komponen!C15</f>
        <v>10.75</v>
      </c>
      <c r="N38" t="str">
        <f t="shared" si="0"/>
        <v>E</v>
      </c>
    </row>
    <row r="39" spans="1:14" x14ac:dyDescent="0.25">
      <c r="A39">
        <v>35</v>
      </c>
      <c r="B39">
        <v>20240410210117</v>
      </c>
      <c r="C39" t="s">
        <v>120</v>
      </c>
      <c r="D39">
        <v>157336</v>
      </c>
      <c r="E39" t="s">
        <v>1</v>
      </c>
      <c r="F39" t="s">
        <v>3</v>
      </c>
      <c r="G39" s="3">
        <f>VLOOKUP(C39,'[1]ASST D'!$C$16:$H$58,2,FALSE)</f>
        <v>0</v>
      </c>
      <c r="H39" s="3"/>
      <c r="I39" s="3">
        <f>VLOOKUP(C39,'[1]ASST D'!$C$16:$H$58,3,FALSE)</f>
        <v>0</v>
      </c>
      <c r="J39" s="3">
        <f>VLOOKUP(C39,'[1]ASST D'!$C$16:$H$58,4,FALSE)</f>
        <v>0</v>
      </c>
      <c r="K39" s="3">
        <f>VLOOKUP(C39,'[1]ASST D'!$C$16:$H$58,5,FALSE)</f>
        <v>64</v>
      </c>
      <c r="L39" s="3">
        <f>VLOOKUP(C39,'[1]ASST D'!$C$16:$H$58,6,FALSE)</f>
        <v>0</v>
      </c>
      <c r="M39">
        <f>G39*Komponen!C10 + H39*Komponen!C11 + I39*Komponen!C12 + J39*Komponen!C13 + K39*Komponen!C14 + L39*Komponen!C15</f>
        <v>16</v>
      </c>
      <c r="N39" t="str">
        <f t="shared" si="0"/>
        <v>E</v>
      </c>
    </row>
    <row r="40" spans="1:14" x14ac:dyDescent="0.25">
      <c r="A40">
        <v>36</v>
      </c>
      <c r="B40">
        <v>20240410210118</v>
      </c>
      <c r="C40" t="s">
        <v>121</v>
      </c>
      <c r="D40">
        <v>157337</v>
      </c>
      <c r="E40" t="s">
        <v>1</v>
      </c>
      <c r="F40" t="s">
        <v>3</v>
      </c>
      <c r="G40" s="3">
        <f>VLOOKUP(C40,'[1]ASST D'!$C$16:$H$58,2,FALSE)</f>
        <v>0</v>
      </c>
      <c r="H40" s="3"/>
      <c r="I40" s="3">
        <f>VLOOKUP(C40,'[1]ASST D'!$C$16:$H$58,3,FALSE)</f>
        <v>0</v>
      </c>
      <c r="J40" s="3">
        <f>VLOOKUP(C40,'[1]ASST D'!$C$16:$H$58,4,FALSE)</f>
        <v>0</v>
      </c>
      <c r="K40" s="3">
        <f>VLOOKUP(C40,'[1]ASST D'!$C$16:$H$58,5,FALSE)</f>
        <v>68</v>
      </c>
      <c r="L40" s="3">
        <f>VLOOKUP(C40,'[1]ASST D'!$C$16:$H$58,6,FALSE)</f>
        <v>0</v>
      </c>
      <c r="M40">
        <f>G40*Komponen!C10 + H40*Komponen!C11 + I40*Komponen!C12 + J40*Komponen!C13 + K40*Komponen!C14 + L40*Komponen!C15</f>
        <v>17</v>
      </c>
      <c r="N40" t="str">
        <f t="shared" si="0"/>
        <v>E</v>
      </c>
    </row>
    <row r="41" spans="1:14" x14ac:dyDescent="0.25">
      <c r="A41">
        <v>37</v>
      </c>
      <c r="B41">
        <v>20240410210119</v>
      </c>
      <c r="C41" t="s">
        <v>122</v>
      </c>
      <c r="D41">
        <v>157338</v>
      </c>
      <c r="E41" t="s">
        <v>1</v>
      </c>
      <c r="F41" t="s">
        <v>3</v>
      </c>
      <c r="G41" s="3">
        <f>VLOOKUP(C41,'[1]ASST D'!$C$16:$H$58,2,FALSE)</f>
        <v>0</v>
      </c>
      <c r="H41" s="3"/>
      <c r="I41" s="3">
        <f>VLOOKUP(C41,'[1]ASST D'!$C$16:$H$58,3,FALSE)</f>
        <v>0</v>
      </c>
      <c r="J41" s="3">
        <f>VLOOKUP(C41,'[1]ASST D'!$C$16:$H$58,4,FALSE)</f>
        <v>0</v>
      </c>
      <c r="K41" s="3">
        <f>VLOOKUP(C41,'[1]ASST D'!$C$16:$H$58,5,FALSE)</f>
        <v>62</v>
      </c>
      <c r="L41" s="3">
        <f>VLOOKUP(C41,'[1]ASST D'!$C$16:$H$58,6,FALSE)</f>
        <v>0</v>
      </c>
      <c r="M41">
        <f>G41*Komponen!C10 + H41*Komponen!C11 + I41*Komponen!C12 + J41*Komponen!C13 + K41*Komponen!C14 + L41*Komponen!C15</f>
        <v>15.5</v>
      </c>
      <c r="N41" t="str">
        <f t="shared" si="0"/>
        <v>E</v>
      </c>
    </row>
    <row r="42" spans="1:14" x14ac:dyDescent="0.25">
      <c r="A42">
        <v>38</v>
      </c>
      <c r="B42">
        <v>20240410210120</v>
      </c>
      <c r="C42" t="s">
        <v>123</v>
      </c>
      <c r="D42">
        <v>157339</v>
      </c>
      <c r="E42" t="s">
        <v>1</v>
      </c>
      <c r="F42" t="s">
        <v>3</v>
      </c>
      <c r="G42" s="3">
        <f>VLOOKUP(C42,'[1]ASST D'!$C$16:$H$58,2,FALSE)</f>
        <v>0</v>
      </c>
      <c r="H42" s="3"/>
      <c r="I42" s="3">
        <f>VLOOKUP(C42,'[1]ASST D'!$C$16:$H$58,3,FALSE)</f>
        <v>0</v>
      </c>
      <c r="J42" s="3">
        <f>VLOOKUP(C42,'[1]ASST D'!$C$16:$H$58,4,FALSE)</f>
        <v>0</v>
      </c>
      <c r="K42" s="3">
        <f>VLOOKUP(C42,'[1]ASST D'!$C$16:$H$58,5,FALSE)</f>
        <v>50</v>
      </c>
      <c r="L42" s="3">
        <f>VLOOKUP(C42,'[1]ASST D'!$C$16:$H$58,6,FALSE)</f>
        <v>0</v>
      </c>
      <c r="M42">
        <f>G42*Komponen!C10 + H42*Komponen!C11 + I42*Komponen!C12 + J42*Komponen!C13 + K42*Komponen!C14 + L42*Komponen!C15</f>
        <v>12.5</v>
      </c>
      <c r="N42" t="str">
        <f t="shared" si="0"/>
        <v>E</v>
      </c>
    </row>
  </sheetData>
  <sheetProtection password="EE11" sheet="1"/>
  <mergeCells count="1">
    <mergeCell ref="A1:N1"/>
  </mergeCells>
  <conditionalFormatting sqref="M4">
    <cfRule type="cellIs" dxfId="2" priority="1" operator="equal">
      <formula>100</formula>
    </cfRule>
    <cfRule type="cellIs" dxfId="1" priority="2" operator="lessThan">
      <formula>100</formula>
    </cfRule>
    <cfRule type="cellIs" dxfId="0" priority="3" operator="greaterThan">
      <formula>100</formula>
    </cfRule>
  </conditionalFormatting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RPS</vt:lpstr>
      <vt:lpstr>Skala-Nilai</vt:lpstr>
      <vt:lpstr>Komponen</vt:lpstr>
      <vt:lpstr>Daftar-Nilai</vt:lpstr>
      <vt:lpstr>Worksheet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nilai matakuliah</dc:title>
  <dc:subject>nilai matakuliah</dc:subject>
  <dc:creator>Ummat Mataram</dc:creator>
  <cp:keywords>nilai</cp:keywords>
  <dc:description>download nilai matakuliah</dc:description>
  <cp:lastModifiedBy>archelonejihad@gmail.com</cp:lastModifiedBy>
  <dcterms:created xsi:type="dcterms:W3CDTF">2025-01-28T05:33:15Z</dcterms:created>
  <dcterms:modified xsi:type="dcterms:W3CDTF">2025-02-03T13:54:16Z</dcterms:modified>
  <cp:category>nilai</cp:category>
</cp:coreProperties>
</file>