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52D192DA-2AA7-4259-AEF3-FA8CF8E71C7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Workshee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L5" i="4"/>
  <c r="K5" i="4"/>
  <c r="J5" i="4"/>
  <c r="I5" i="4"/>
  <c r="H5" i="4"/>
  <c r="G5" i="4"/>
  <c r="G26" i="6"/>
  <c r="F26" i="6"/>
  <c r="E26" i="6"/>
  <c r="G25" i="6"/>
  <c r="F25" i="6"/>
  <c r="E25" i="6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6" i="6"/>
  <c r="F16" i="6"/>
  <c r="E16" i="6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G6" i="6"/>
  <c r="F6" i="6"/>
  <c r="E6" i="6"/>
  <c r="G5" i="6"/>
  <c r="F5" i="6"/>
  <c r="E5" i="6"/>
  <c r="G4" i="6"/>
  <c r="F4" i="6"/>
  <c r="E4" i="6"/>
  <c r="G3" i="6"/>
  <c r="F3" i="6"/>
  <c r="E3" i="6"/>
  <c r="G2" i="6"/>
  <c r="F2" i="6"/>
  <c r="E2" i="6"/>
  <c r="G1" i="6"/>
  <c r="F1" i="6"/>
  <c r="E1" i="6"/>
  <c r="M29" i="4" l="1"/>
  <c r="M25" i="4"/>
  <c r="N25" i="4" s="1"/>
  <c r="M21" i="4"/>
  <c r="M17" i="4"/>
  <c r="N17" i="4" s="1"/>
  <c r="M6" i="4"/>
  <c r="N6" i="4" s="1"/>
  <c r="M36" i="4"/>
  <c r="N36" i="4" s="1"/>
  <c r="M34" i="4"/>
  <c r="N34" i="4" s="1"/>
  <c r="M33" i="4"/>
  <c r="N33" i="4" s="1"/>
  <c r="M30" i="4"/>
  <c r="N30" i="4" s="1"/>
  <c r="M28" i="4"/>
  <c r="N28" i="4" s="1"/>
  <c r="M26" i="4"/>
  <c r="N26" i="4" s="1"/>
  <c r="M22" i="4"/>
  <c r="N22" i="4" s="1"/>
  <c r="M20" i="4"/>
  <c r="N20" i="4" s="1"/>
  <c r="M18" i="4"/>
  <c r="N18" i="4" s="1"/>
  <c r="M14" i="4"/>
  <c r="N14" i="4" s="1"/>
  <c r="M12" i="4"/>
  <c r="N12" i="4" s="1"/>
  <c r="M10" i="4"/>
  <c r="N10" i="4" s="1"/>
  <c r="M9" i="4"/>
  <c r="N9" i="4" s="1"/>
  <c r="C16" i="3"/>
  <c r="M11" i="4" l="1"/>
  <c r="N11" i="4" s="1"/>
  <c r="M35" i="4"/>
  <c r="N35" i="4" s="1"/>
  <c r="M19" i="4"/>
  <c r="N19" i="4" s="1"/>
  <c r="M27" i="4"/>
  <c r="N27" i="4" s="1"/>
  <c r="M13" i="4"/>
  <c r="N13" i="4" s="1"/>
  <c r="N21" i="4"/>
  <c r="N29" i="4"/>
  <c r="M7" i="4"/>
  <c r="N7" i="4" s="1"/>
  <c r="M15" i="4"/>
  <c r="N15" i="4" s="1"/>
  <c r="M23" i="4"/>
  <c r="N23" i="4" s="1"/>
  <c r="M31" i="4"/>
  <c r="N31" i="4" s="1"/>
  <c r="M8" i="4"/>
  <c r="N8" i="4" s="1"/>
  <c r="M16" i="4"/>
  <c r="N16" i="4" s="1"/>
  <c r="M24" i="4"/>
  <c r="N24" i="4" s="1"/>
  <c r="M32" i="4"/>
  <c r="N32" i="4" s="1"/>
  <c r="M5" i="4"/>
  <c r="N5" i="4" s="1"/>
</calcChain>
</file>

<file path=xl/sharedStrings.xml><?xml version="1.0" encoding="utf-8"?>
<sst xmlns="http://schemas.openxmlformats.org/spreadsheetml/2006/main" count="240" uniqueCount="154">
  <si>
    <t>KODE MK</t>
  </si>
  <si>
    <t>D1B2A39R</t>
  </si>
  <si>
    <t>NAMA MK</t>
  </si>
  <si>
    <t>TEKNIK GEMPA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</si>
  <si>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</si>
  <si>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</si>
  <si>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</si>
  <si>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</si>
  <si>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</si>
  <si>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</si>
  <si>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</si>
  <si>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</si>
  <si>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</si>
  <si>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</si>
  <si>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</si>
  <si>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</si>
  <si>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</si>
  <si>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</si>
  <si>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</si>
  <si>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</si>
  <si>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</si>
  <si>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</si>
  <si>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</si>
  <si>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</si>
  <si>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</si>
  <si>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</si>
  <si>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</si>
  <si>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</si>
  <si>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</si>
  <si>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</si>
  <si>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</si>
  <si>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</si>
  <si>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</si>
  <si>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</si>
  <si>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</si>
  <si>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</si>
  <si>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</si>
  <si>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</si>
  <si>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</si>
  <si>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</si>
  <si>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</si>
  <si>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</si>
  <si>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</si>
  <si>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</si>
  <si>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</si>
  <si>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</si>
  <si>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</si>
  <si>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</si>
  <si>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</si>
  <si>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</si>
  <si>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</si>
  <si>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</si>
  <si>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</si>
  <si>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</si>
  <si>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</si>
  <si>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</si>
  <si>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</si>
  <si>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</si>
  <si>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</si>
  <si>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</si>
  <si>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</si>
  <si>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</si>
  <si>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</si>
  <si>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</si>
  <si>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</si>
  <si>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</si>
  <si>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</si>
  <si>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</si>
  <si>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</si>
  <si>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</si>
  <si>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</si>
  <si>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</si>
  <si>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</si>
  <si>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</si>
  <si>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</si>
  <si>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</si>
  <si>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</si>
  <si>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</si>
  <si>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2021D1B003</t>
  </si>
  <si>
    <t>Ma'arif Rahman</t>
  </si>
  <si>
    <t>2021D1B004</t>
  </si>
  <si>
    <t>MOH. RIZKY ARDIAN</t>
  </si>
  <si>
    <t>2021D1B005</t>
  </si>
  <si>
    <t>Muhamad Aminuddin</t>
  </si>
  <si>
    <t>2021D1B008</t>
  </si>
  <si>
    <t>RIEN DZAR AL GIFAHRI</t>
  </si>
  <si>
    <t>2021D1B019</t>
  </si>
  <si>
    <t>MUHAMMAD FIKRI</t>
  </si>
  <si>
    <t>2021D1B026</t>
  </si>
  <si>
    <t>ADE FERDIAN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</si>
  <si>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</si>
  <si>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</si>
  <si>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</si>
  <si>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</si>
  <si>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</si>
  <si>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</si>
  <si>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</si>
  <si>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</si>
  <si>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</si>
  <si>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</si>
  <si>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</si>
  <si>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</si>
  <si>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</si>
  <si>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</si>
  <si>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</si>
  <si>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</si>
  <si>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</si>
  <si>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</si>
  <si>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</si>
  <si>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</si>
  <si>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</si>
  <si>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</si>
  <si>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</si>
  <si>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</si>
  <si>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</si>
  <si>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</si>
  <si>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</si>
  <si>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</si>
  <si>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</si>
  <si>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</si>
  <si>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</si>
  <si>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</si>
  <si>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</si>
  <si>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</si>
  <si>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</si>
  <si>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</si>
  <si>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</si>
  <si>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</si>
  <si>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</si>
  <si>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</si>
  <si>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</si>
  <si>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</si>
  <si>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</si>
  <si>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</si>
  <si>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</si>
  <si>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</si>
  <si>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</si>
  <si>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</si>
  <si>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2022D1B120</t>
  </si>
  <si>
    <t>IQBAL JUNIARTA</t>
  </si>
  <si>
    <t>2022D1B123</t>
  </si>
  <si>
    <t>LALU MUH. AZWARI ADHA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</si>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</sst>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142</v>
      </c>
      <c r="C10" s="3"/>
      <c r="D10">
        <v>1234582812</v>
      </c>
    </row>
    <row r="11" spans="1:4" ht="15" thickBot="1" x14ac:dyDescent="0.35">
      <c r="A11">
        <v>2</v>
      </c>
      <c r="B11" s="12" t="s">
        <v>143</v>
      </c>
      <c r="C11" s="3"/>
      <c r="D11">
        <v>1234582812</v>
      </c>
    </row>
    <row r="12" spans="1:4" ht="15" thickBot="1" x14ac:dyDescent="0.35">
      <c r="A12">
        <v>3</v>
      </c>
      <c r="B12" s="13" t="s">
        <v>144</v>
      </c>
      <c r="C12" s="3"/>
      <c r="D12">
        <v>1234582812</v>
      </c>
    </row>
    <row r="13" spans="1:4" ht="15" thickBot="1" x14ac:dyDescent="0.35">
      <c r="A13">
        <v>4</v>
      </c>
      <c r="B13" s="12" t="s">
        <v>143</v>
      </c>
      <c r="C13" s="3"/>
      <c r="D13">
        <v>1234582812</v>
      </c>
    </row>
    <row r="14" spans="1:4" ht="15" thickBot="1" x14ac:dyDescent="0.35">
      <c r="A14">
        <v>5</v>
      </c>
      <c r="B14" s="13" t="s">
        <v>145</v>
      </c>
      <c r="C14" s="3"/>
      <c r="D14">
        <v>1234582812</v>
      </c>
    </row>
    <row r="15" spans="1:4" ht="15" thickBot="1" x14ac:dyDescent="0.35">
      <c r="A15">
        <v>6</v>
      </c>
      <c r="B15" s="12" t="s">
        <v>143</v>
      </c>
      <c r="C15" s="3"/>
      <c r="D15">
        <v>1234582812</v>
      </c>
    </row>
    <row r="16" spans="1:4" ht="29.4" thickBot="1" x14ac:dyDescent="0.35">
      <c r="A16">
        <v>7</v>
      </c>
      <c r="B16" s="13" t="s">
        <v>146</v>
      </c>
      <c r="C16" s="3"/>
      <c r="D16">
        <v>1234582812</v>
      </c>
    </row>
    <row r="17" spans="1:4" ht="15" thickBot="1" x14ac:dyDescent="0.35">
      <c r="A17">
        <v>8</v>
      </c>
      <c r="B17" s="14" t="s">
        <v>147</v>
      </c>
      <c r="C17" s="3"/>
      <c r="D17">
        <v>1234582812</v>
      </c>
    </row>
    <row r="18" spans="1:4" ht="15" thickBot="1" x14ac:dyDescent="0.35">
      <c r="A18">
        <v>9</v>
      </c>
      <c r="B18" s="12" t="s">
        <v>143</v>
      </c>
      <c r="C18" s="3"/>
      <c r="D18">
        <v>1234582812</v>
      </c>
    </row>
    <row r="19" spans="1:4" ht="15" thickBot="1" x14ac:dyDescent="0.35">
      <c r="A19">
        <v>10</v>
      </c>
      <c r="B19" s="13" t="s">
        <v>148</v>
      </c>
      <c r="C19" s="3"/>
      <c r="D19">
        <v>1234582812</v>
      </c>
    </row>
    <row r="20" spans="1:4" ht="15" thickBot="1" x14ac:dyDescent="0.35">
      <c r="A20">
        <v>11</v>
      </c>
      <c r="B20" s="13" t="s">
        <v>148</v>
      </c>
      <c r="C20" s="3"/>
      <c r="D20">
        <v>1234582812</v>
      </c>
    </row>
    <row r="21" spans="1:4" ht="15" thickBot="1" x14ac:dyDescent="0.35">
      <c r="A21">
        <v>12</v>
      </c>
      <c r="B21" s="13" t="s">
        <v>149</v>
      </c>
      <c r="C21" s="3"/>
      <c r="D21">
        <v>1234582812</v>
      </c>
    </row>
    <row r="22" spans="1:4" ht="15" thickBot="1" x14ac:dyDescent="0.35">
      <c r="A22">
        <v>13</v>
      </c>
      <c r="B22" s="13" t="s">
        <v>150</v>
      </c>
      <c r="C22" s="3"/>
      <c r="D22">
        <v>1234582812</v>
      </c>
    </row>
    <row r="23" spans="1:4" ht="29.4" thickBot="1" x14ac:dyDescent="0.35">
      <c r="A23">
        <v>14</v>
      </c>
      <c r="B23" s="13" t="s">
        <v>151</v>
      </c>
      <c r="C23" s="3"/>
      <c r="D23">
        <v>1234582812</v>
      </c>
    </row>
    <row r="24" spans="1:4" ht="29.4" thickBot="1" x14ac:dyDescent="0.35">
      <c r="A24">
        <v>15</v>
      </c>
      <c r="B24" s="13" t="s">
        <v>152</v>
      </c>
      <c r="C24" s="3"/>
      <c r="D24">
        <v>1234582812</v>
      </c>
    </row>
    <row r="25" spans="1:4" ht="15" thickBot="1" x14ac:dyDescent="0.35">
      <c r="A25">
        <v>16</v>
      </c>
      <c r="B25" s="14" t="s">
        <v>153</v>
      </c>
      <c r="C25" s="3"/>
      <c r="D25">
        <v>1234582812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1234582812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1234582812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1234582812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1234582812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1234582812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1234582812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J9" sqref="J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156591</v>
      </c>
      <c r="E5" t="s">
        <v>1</v>
      </c>
      <c r="F5" t="s">
        <v>3</v>
      </c>
      <c r="G5" s="3">
        <f>ROUND(VLOOKUP($B5,'[1]REKAP NILAI'!$C$5:$J$195,3,FALSE),0)</f>
        <v>65</v>
      </c>
      <c r="H5" s="3">
        <f>ROUND(VLOOKUP($B5,'[1]REKAP NILAI'!$C$5:$J$195,4,FALSE),0)</f>
        <v>79</v>
      </c>
      <c r="I5" s="3">
        <f>ROUND(VLOOKUP($B5,'[1]REKAP NILAI'!$C$5:$J$195,5,FALSE),0)</f>
        <v>0</v>
      </c>
      <c r="J5" s="3">
        <f>ROUND(VLOOKUP($B5,'[1]REKAP NILAI'!$C$5:$J$195,6,FALSE),0)</f>
        <v>100</v>
      </c>
      <c r="K5" s="3">
        <f>ROUND(VLOOKUP($B5,'[1]REKAP NILAI'!$C$5:$J$195,7,FALSE),0)</f>
        <v>95</v>
      </c>
      <c r="L5" s="3">
        <f>ROUND(VLOOKUP($B5,'[1]REKAP NILAI'!$C$5:$J$195,8,FALSE),0)</f>
        <v>60</v>
      </c>
      <c r="M5">
        <f>G5*Komponen!C10 + H5*Komponen!C11 + I5*Komponen!C12 + J5*Komponen!C13 + K5*Komponen!C14 + L5*Komponen!C15</f>
        <v>73.5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80</v>
      </c>
      <c r="C6" t="s">
        <v>81</v>
      </c>
      <c r="D6">
        <v>154681</v>
      </c>
      <c r="E6" t="s">
        <v>1</v>
      </c>
      <c r="F6" t="s">
        <v>3</v>
      </c>
      <c r="G6" s="3">
        <f>ROUND(VLOOKUP($B6,'[1]REKAP NILAI'!$C$5:$J$195,3,FALSE),0)</f>
        <v>52</v>
      </c>
      <c r="H6" s="3">
        <f>ROUND(VLOOKUP($B6,'[1]REKAP NILAI'!$C$5:$J$195,4,FALSE),0)</f>
        <v>0</v>
      </c>
      <c r="I6" s="3">
        <f>ROUND(VLOOKUP($B6,'[1]REKAP NILAI'!$C$5:$J$195,5,FALSE),0)</f>
        <v>0</v>
      </c>
      <c r="J6" s="3">
        <f>ROUND(VLOOKUP($B6,'[1]REKAP NILAI'!$C$5:$J$195,6,FALSE),0)</f>
        <v>0</v>
      </c>
      <c r="K6" s="3">
        <f>ROUND(VLOOKUP($B6,'[1]REKAP NILAI'!$C$5:$J$195,7,FALSE),0)</f>
        <v>0</v>
      </c>
      <c r="L6" s="3">
        <f>ROUND(VLOOKUP($B6,'[1]REKAP NILAI'!$C$5:$J$195,8,FALSE),0)</f>
        <v>0</v>
      </c>
      <c r="M6">
        <f>G6*Komponen!C10 + H6*Komponen!C11 + I6*Komponen!C12 + J6*Komponen!C13 + K6*Komponen!C14 + L6*Komponen!C15</f>
        <v>13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154031</v>
      </c>
      <c r="E7" t="s">
        <v>1</v>
      </c>
      <c r="F7" t="s">
        <v>3</v>
      </c>
      <c r="G7" s="3">
        <f>ROUND(VLOOKUP($B7,'[1]REKAP NILAI'!$C$5:$J$195,3,FALSE),0)</f>
        <v>65</v>
      </c>
      <c r="H7" s="3">
        <f>ROUND(VLOOKUP($B7,'[1]REKAP NILAI'!$C$5:$J$195,4,FALSE),0)</f>
        <v>68</v>
      </c>
      <c r="I7" s="3">
        <f>ROUND(VLOOKUP($B7,'[1]REKAP NILAI'!$C$5:$J$195,5,FALSE),0)</f>
        <v>0</v>
      </c>
      <c r="J7" s="3">
        <f>ROUND(VLOOKUP($B7,'[1]REKAP NILAI'!$C$5:$J$195,6,FALSE),0)</f>
        <v>90</v>
      </c>
      <c r="K7" s="3">
        <f>ROUND(VLOOKUP($B7,'[1]REKAP NILAI'!$C$5:$J$195,7,FALSE),0)</f>
        <v>85</v>
      </c>
      <c r="L7" s="3">
        <f>ROUND(VLOOKUP($B7,'[1]REKAP NILAI'!$C$5:$J$195,8,FALSE),0)</f>
        <v>47</v>
      </c>
      <c r="M7">
        <f>G7*Komponen!C10 + H7*Komponen!C11 + I7*Komponen!C12 + J7*Komponen!C13 + K7*Komponen!C14 + L7*Komponen!C15</f>
        <v>64.849999999999994</v>
      </c>
      <c r="N7" t="str">
        <f t="shared" si="0"/>
        <v>B-</v>
      </c>
    </row>
    <row r="8" spans="1:14" x14ac:dyDescent="0.3">
      <c r="A8">
        <v>4</v>
      </c>
      <c r="B8" t="s">
        <v>84</v>
      </c>
      <c r="C8" t="s">
        <v>85</v>
      </c>
      <c r="D8">
        <v>156569</v>
      </c>
      <c r="E8" t="s">
        <v>1</v>
      </c>
      <c r="F8" t="s">
        <v>3</v>
      </c>
      <c r="G8" s="3">
        <f>ROUND(VLOOKUP($B8,'[1]REKAP NILAI'!$C$5:$J$195,3,FALSE),0)</f>
        <v>65</v>
      </c>
      <c r="H8" s="3">
        <f>ROUND(VLOOKUP($B8,'[1]REKAP NILAI'!$C$5:$J$195,4,FALSE),0)</f>
        <v>74</v>
      </c>
      <c r="I8" s="3">
        <f>ROUND(VLOOKUP($B8,'[1]REKAP NILAI'!$C$5:$J$195,5,FALSE),0)</f>
        <v>0</v>
      </c>
      <c r="J8" s="3">
        <f>ROUND(VLOOKUP($B8,'[1]REKAP NILAI'!$C$5:$J$195,6,FALSE),0)</f>
        <v>100</v>
      </c>
      <c r="K8" s="3">
        <f>ROUND(VLOOKUP($B8,'[1]REKAP NILAI'!$C$5:$J$195,7,FALSE),0)</f>
        <v>60</v>
      </c>
      <c r="L8" s="3">
        <f>ROUND(VLOOKUP($B8,'[1]REKAP NILAI'!$C$5:$J$195,8,FALSE),0)</f>
        <v>55</v>
      </c>
      <c r="M8">
        <f>G8*Komponen!C10 + H8*Komponen!C11 + I8*Komponen!C12 + J8*Komponen!C13 + K8*Komponen!C14 + L8*Komponen!C15</f>
        <v>67.25</v>
      </c>
      <c r="N8" t="str">
        <f t="shared" si="0"/>
        <v>B</v>
      </c>
    </row>
    <row r="9" spans="1:14" x14ac:dyDescent="0.3">
      <c r="A9">
        <v>5</v>
      </c>
      <c r="B9" t="s">
        <v>86</v>
      </c>
      <c r="C9" t="s">
        <v>87</v>
      </c>
      <c r="D9">
        <v>154490</v>
      </c>
      <c r="E9" t="s">
        <v>1</v>
      </c>
      <c r="F9" t="s">
        <v>3</v>
      </c>
      <c r="G9" s="3">
        <f>ROUND(VLOOKUP($B9,'[1]REKAP NILAI'!$C$5:$J$195,3,FALSE),0)</f>
        <v>68</v>
      </c>
      <c r="H9" s="3">
        <f>ROUND(VLOOKUP($B9,'[1]REKAP NILAI'!$C$5:$J$195,4,FALSE),0)</f>
        <v>68</v>
      </c>
      <c r="I9" s="3">
        <f>ROUND(VLOOKUP($B9,'[1]REKAP NILAI'!$C$5:$J$195,5,FALSE),0)</f>
        <v>0</v>
      </c>
      <c r="J9" s="3">
        <f>ROUND(VLOOKUP($B9,'[1]REKAP NILAI'!$C$5:$J$195,6,FALSE),0)</f>
        <v>100</v>
      </c>
      <c r="K9" s="3">
        <f>ROUND(VLOOKUP($B9,'[1]REKAP NILAI'!$C$5:$J$195,7,FALSE),0)</f>
        <v>75</v>
      </c>
      <c r="L9" s="3">
        <f>ROUND(VLOOKUP($B9,'[1]REKAP NILAI'!$C$5:$J$195,8,FALSE),0)</f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3">
      <c r="A10">
        <v>6</v>
      </c>
      <c r="B10" t="s">
        <v>88</v>
      </c>
      <c r="C10" t="s">
        <v>89</v>
      </c>
      <c r="D10">
        <v>156858</v>
      </c>
      <c r="E10" t="s">
        <v>1</v>
      </c>
      <c r="F10" t="s">
        <v>3</v>
      </c>
      <c r="G10" s="3">
        <f>ROUND(VLOOKUP($B10,'[1]REKAP NILAI'!$C$5:$J$195,3,FALSE),0)</f>
        <v>53</v>
      </c>
      <c r="H10" s="3">
        <f>ROUND(VLOOKUP($B10,'[1]REKAP NILAI'!$C$5:$J$195,4,FALSE),0)</f>
        <v>48</v>
      </c>
      <c r="I10" s="3">
        <f>ROUND(VLOOKUP($B10,'[1]REKAP NILAI'!$C$5:$J$195,5,FALSE),0)</f>
        <v>0</v>
      </c>
      <c r="J10" s="3">
        <f>ROUND(VLOOKUP($B10,'[1]REKAP NILAI'!$C$5:$J$195,6,FALSE),0)</f>
        <v>50</v>
      </c>
      <c r="K10" s="3">
        <f>ROUND(VLOOKUP($B10,'[1]REKAP NILAI'!$C$5:$J$195,7,FALSE),0)</f>
        <v>25</v>
      </c>
      <c r="L10" s="3">
        <f>ROUND(VLOOKUP($B10,'[1]REKAP NILAI'!$C$5:$J$195,8,FALSE),0)</f>
        <v>10</v>
      </c>
      <c r="M10">
        <f>G10*Komponen!C10 + H10*Komponen!C11 + I10*Komponen!C12 + J10*Komponen!C13 + K10*Komponen!C14 + L10*Komponen!C15</f>
        <v>35.75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156623</v>
      </c>
      <c r="E11" t="s">
        <v>1</v>
      </c>
      <c r="F11" t="s">
        <v>3</v>
      </c>
      <c r="G11" s="3">
        <f>ROUND(VLOOKUP($B11,'[1]REKAP NILAI'!$C$5:$J$195,3,FALSE),0)</f>
        <v>80</v>
      </c>
      <c r="H11" s="3">
        <f>ROUND(VLOOKUP($B11,'[1]REKAP NILAI'!$C$5:$J$195,4,FALSE),0)</f>
        <v>78</v>
      </c>
      <c r="I11" s="3">
        <f>ROUND(VLOOKUP($B11,'[1]REKAP NILAI'!$C$5:$J$195,5,FALSE),0)</f>
        <v>0</v>
      </c>
      <c r="J11" s="3">
        <f>ROUND(VLOOKUP($B11,'[1]REKAP NILAI'!$C$5:$J$195,6,FALSE),0)</f>
        <v>57</v>
      </c>
      <c r="K11" s="3">
        <f>ROUND(VLOOKUP($B11,'[1]REKAP NILAI'!$C$5:$J$195,7,FALSE),0)</f>
        <v>85</v>
      </c>
      <c r="L11" s="3">
        <f>ROUND(VLOOKUP($B11,'[1]REKAP NILAI'!$C$5:$J$195,8,FALSE),0)</f>
        <v>45</v>
      </c>
      <c r="M11">
        <f>G11*Komponen!C10 + H11*Komponen!C11 + I11*Komponen!C12 + J11*Komponen!C13 + K11*Komponen!C14 + L11*Komponen!C15</f>
        <v>67.2</v>
      </c>
      <c r="N11" t="str">
        <f t="shared" si="0"/>
        <v>B</v>
      </c>
    </row>
    <row r="12" spans="1:14" x14ac:dyDescent="0.3">
      <c r="A12">
        <v>8</v>
      </c>
      <c r="B12" t="s">
        <v>92</v>
      </c>
      <c r="C12" t="s">
        <v>93</v>
      </c>
      <c r="D12">
        <v>156145</v>
      </c>
      <c r="E12" t="s">
        <v>1</v>
      </c>
      <c r="F12" t="s">
        <v>3</v>
      </c>
      <c r="G12" s="3">
        <f>ROUND(VLOOKUP($B12,'[1]REKAP NILAI'!$C$5:$J$195,3,FALSE),0)</f>
        <v>63</v>
      </c>
      <c r="H12" s="3">
        <f>ROUND(VLOOKUP($B12,'[1]REKAP NILAI'!$C$5:$J$195,4,FALSE),0)</f>
        <v>38</v>
      </c>
      <c r="I12" s="3">
        <f>ROUND(VLOOKUP($B12,'[1]REKAP NILAI'!$C$5:$J$195,5,FALSE),0)</f>
        <v>0</v>
      </c>
      <c r="J12" s="3">
        <f>ROUND(VLOOKUP($B12,'[1]REKAP NILAI'!$C$5:$J$195,6,FALSE),0)</f>
        <v>0</v>
      </c>
      <c r="K12" s="3">
        <f>ROUND(VLOOKUP($B12,'[1]REKAP NILAI'!$C$5:$J$195,7,FALSE),0)</f>
        <v>0</v>
      </c>
      <c r="L12" s="3">
        <f>ROUND(VLOOKUP($B12,'[1]REKAP NILAI'!$C$5:$J$195,8,FALSE),0)</f>
        <v>0</v>
      </c>
      <c r="M12">
        <f>G12*Komponen!C10 + H12*Komponen!C11 + I12*Komponen!C12 + J12*Komponen!C13 + K12*Komponen!C14 + L12*Komponen!C15</f>
        <v>25.25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156885</v>
      </c>
      <c r="E13" t="s">
        <v>1</v>
      </c>
      <c r="F13" t="s">
        <v>3</v>
      </c>
      <c r="G13" s="3">
        <f>ROUND(VLOOKUP($B13,'[1]REKAP NILAI'!$C$5:$J$195,3,FALSE),0)</f>
        <v>73</v>
      </c>
      <c r="H13" s="3">
        <f>ROUND(VLOOKUP($B13,'[1]REKAP NILAI'!$C$5:$J$195,4,FALSE),0)</f>
        <v>68</v>
      </c>
      <c r="I13" s="3">
        <f>ROUND(VLOOKUP($B13,'[1]REKAP NILAI'!$C$5:$J$195,5,FALSE),0)</f>
        <v>0</v>
      </c>
      <c r="J13" s="3">
        <f>ROUND(VLOOKUP($B13,'[1]REKAP NILAI'!$C$5:$J$195,6,FALSE),0)</f>
        <v>14</v>
      </c>
      <c r="K13" s="3">
        <f>ROUND(VLOOKUP($B13,'[1]REKAP NILAI'!$C$5:$J$195,7,FALSE),0)</f>
        <v>70</v>
      </c>
      <c r="L13" s="3">
        <f>ROUND(VLOOKUP($B13,'[1]REKAP NILAI'!$C$5:$J$195,8,FALSE),0)</f>
        <v>38</v>
      </c>
      <c r="M13">
        <f>G13*Komponen!C10 + H13*Komponen!C11 + I13*Komponen!C12 + J13*Komponen!C13 + K13*Komponen!C14 + L13*Komponen!C15</f>
        <v>55.05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155382</v>
      </c>
      <c r="E14" t="s">
        <v>1</v>
      </c>
      <c r="F14" t="s">
        <v>3</v>
      </c>
      <c r="G14" s="3">
        <f>ROUND(VLOOKUP($B14,'[1]REKAP NILAI'!$C$5:$J$195,3,FALSE),0)</f>
        <v>58</v>
      </c>
      <c r="H14" s="3">
        <f>ROUND(VLOOKUP($B14,'[1]REKAP NILAI'!$C$5:$J$195,4,FALSE),0)</f>
        <v>83</v>
      </c>
      <c r="I14" s="3">
        <f>ROUND(VLOOKUP($B14,'[1]REKAP NILAI'!$C$5:$J$195,5,FALSE),0)</f>
        <v>0</v>
      </c>
      <c r="J14" s="3">
        <f>ROUND(VLOOKUP($B14,'[1]REKAP NILAI'!$C$5:$J$195,6,FALSE),0)</f>
        <v>29</v>
      </c>
      <c r="K14" s="3">
        <f>ROUND(VLOOKUP($B14,'[1]REKAP NILAI'!$C$5:$J$195,7,FALSE),0)</f>
        <v>0</v>
      </c>
      <c r="L14" s="3">
        <f>ROUND(VLOOKUP($B14,'[1]REKAP NILAI'!$C$5:$J$195,8,FALSE),0)</f>
        <v>28</v>
      </c>
      <c r="M14">
        <f>G14*Komponen!C10 + H14*Komponen!C11 + I14*Komponen!C12 + J14*Komponen!C13 + K14*Komponen!C14 + L14*Komponen!C15</f>
        <v>46.55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156581</v>
      </c>
      <c r="E15" t="s">
        <v>1</v>
      </c>
      <c r="F15" t="s">
        <v>3</v>
      </c>
      <c r="G15" s="3">
        <f>ROUND(VLOOKUP($B15,'[1]REKAP NILAI'!$C$5:$J$195,3,FALSE),0)</f>
        <v>74</v>
      </c>
      <c r="H15" s="3">
        <f>ROUND(VLOOKUP($B15,'[1]REKAP NILAI'!$C$5:$J$195,4,FALSE),0)</f>
        <v>85</v>
      </c>
      <c r="I15" s="3">
        <f>ROUND(VLOOKUP($B15,'[1]REKAP NILAI'!$C$5:$J$195,5,FALSE),0)</f>
        <v>0</v>
      </c>
      <c r="J15" s="3">
        <f>ROUND(VLOOKUP($B15,'[1]REKAP NILAI'!$C$5:$J$195,6,FALSE),0)</f>
        <v>29</v>
      </c>
      <c r="K15" s="3">
        <f>ROUND(VLOOKUP($B15,'[1]REKAP NILAI'!$C$5:$J$195,7,FALSE),0)</f>
        <v>80</v>
      </c>
      <c r="L15" s="3">
        <f>ROUND(VLOOKUP($B15,'[1]REKAP NILAI'!$C$5:$J$195,8,FALSE),0)</f>
        <v>41</v>
      </c>
      <c r="M15">
        <f>G15*Komponen!C10 + H15*Komponen!C11 + I15*Komponen!C12 + J15*Komponen!C13 + K15*Komponen!C14 + L15*Komponen!C15</f>
        <v>62.949999999999996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155056</v>
      </c>
      <c r="E16" t="s">
        <v>1</v>
      </c>
      <c r="F16" t="s">
        <v>3</v>
      </c>
      <c r="G16" s="3">
        <f>ROUND(VLOOKUP($B16,'[1]REKAP NILAI'!$C$5:$J$195,3,FALSE),0)</f>
        <v>79</v>
      </c>
      <c r="H16" s="3">
        <f>ROUND(VLOOKUP($B16,'[1]REKAP NILAI'!$C$5:$J$195,4,FALSE),0)</f>
        <v>85</v>
      </c>
      <c r="I16" s="3">
        <f>ROUND(VLOOKUP($B16,'[1]REKAP NILAI'!$C$5:$J$195,5,FALSE),0)</f>
        <v>0</v>
      </c>
      <c r="J16" s="3">
        <f>ROUND(VLOOKUP($B16,'[1]REKAP NILAI'!$C$5:$J$195,6,FALSE),0)</f>
        <v>100</v>
      </c>
      <c r="K16" s="3">
        <f>ROUND(VLOOKUP($B16,'[1]REKAP NILAI'!$C$5:$J$195,7,FALSE),0)</f>
        <v>65</v>
      </c>
      <c r="L16" s="3">
        <f>ROUND(VLOOKUP($B16,'[1]REKAP NILAI'!$C$5:$J$195,8,FALSE),0)</f>
        <v>50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156654</v>
      </c>
      <c r="E17" t="s">
        <v>1</v>
      </c>
      <c r="F17" t="s">
        <v>3</v>
      </c>
      <c r="G17" s="3">
        <f>ROUND(VLOOKUP($B17,'[1]REKAP NILAI'!$C$5:$J$195,3,FALSE),0)</f>
        <v>61</v>
      </c>
      <c r="H17" s="3">
        <f>ROUND(VLOOKUP($B17,'[1]REKAP NILAI'!$C$5:$J$195,4,FALSE),0)</f>
        <v>85</v>
      </c>
      <c r="I17" s="3">
        <f>ROUND(VLOOKUP($B17,'[1]REKAP NILAI'!$C$5:$J$195,5,FALSE),0)</f>
        <v>0</v>
      </c>
      <c r="J17" s="3">
        <f>ROUND(VLOOKUP($B17,'[1]REKAP NILAI'!$C$5:$J$195,6,FALSE),0)</f>
        <v>50</v>
      </c>
      <c r="K17" s="3">
        <f>ROUND(VLOOKUP($B17,'[1]REKAP NILAI'!$C$5:$J$195,7,FALSE),0)</f>
        <v>95</v>
      </c>
      <c r="L17" s="3">
        <f>ROUND(VLOOKUP($B17,'[1]REKAP NILAI'!$C$5:$J$195,8,FALSE),0)</f>
        <v>74</v>
      </c>
      <c r="M17">
        <f>G17*Komponen!C10 + H17*Komponen!C11 + I17*Komponen!C12 + J17*Komponen!C13 + K17*Komponen!C14 + L17*Komponen!C15</f>
        <v>73.2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155396</v>
      </c>
      <c r="E18" t="s">
        <v>1</v>
      </c>
      <c r="F18" t="s">
        <v>3</v>
      </c>
      <c r="G18" s="3">
        <f>ROUND(VLOOKUP($B18,'[1]REKAP NILAI'!$C$5:$J$195,3,FALSE),0)</f>
        <v>41</v>
      </c>
      <c r="H18" s="3">
        <f>ROUND(VLOOKUP($B18,'[1]REKAP NILAI'!$C$5:$J$195,4,FALSE),0)</f>
        <v>40</v>
      </c>
      <c r="I18" s="3">
        <f>ROUND(VLOOKUP($B18,'[1]REKAP NILAI'!$C$5:$J$195,5,FALSE),0)</f>
        <v>0</v>
      </c>
      <c r="J18" s="3">
        <f>ROUND(VLOOKUP($B18,'[1]REKAP NILAI'!$C$5:$J$195,6,FALSE),0)</f>
        <v>29</v>
      </c>
      <c r="K18" s="3">
        <f>ROUND(VLOOKUP($B18,'[1]REKAP NILAI'!$C$5:$J$195,7,FALSE),0)</f>
        <v>0</v>
      </c>
      <c r="L18" s="3">
        <f>ROUND(VLOOKUP($B18,'[1]REKAP NILAI'!$C$5:$J$195,8,FALSE),0)</f>
        <v>16</v>
      </c>
      <c r="M18">
        <f>G18*Komponen!C10 + H18*Komponen!C11 + I18*Komponen!C12 + J18*Komponen!C13 + K18*Komponen!C14 + L18*Komponen!C15</f>
        <v>27.95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156348</v>
      </c>
      <c r="E19" t="s">
        <v>1</v>
      </c>
      <c r="F19" t="s">
        <v>3</v>
      </c>
      <c r="G19" s="3">
        <f>ROUND(VLOOKUP($B19,'[1]REKAP NILAI'!$C$5:$J$195,3,FALSE),0)</f>
        <v>79</v>
      </c>
      <c r="H19" s="3">
        <f>ROUND(VLOOKUP($B19,'[1]REKAP NILAI'!$C$5:$J$195,4,FALSE),0)</f>
        <v>80</v>
      </c>
      <c r="I19" s="3">
        <f>ROUND(VLOOKUP($B19,'[1]REKAP NILAI'!$C$5:$J$195,5,FALSE),0)</f>
        <v>0</v>
      </c>
      <c r="J19" s="3">
        <f>ROUND(VLOOKUP($B19,'[1]REKAP NILAI'!$C$5:$J$195,6,FALSE),0)</f>
        <v>100</v>
      </c>
      <c r="K19" s="3">
        <f>ROUND(VLOOKUP($B19,'[1]REKAP NILAI'!$C$5:$J$195,7,FALSE),0)</f>
        <v>100</v>
      </c>
      <c r="L19" s="3">
        <f>ROUND(VLOOKUP($B19,'[1]REKAP NILAI'!$C$5:$J$195,8,FALSE),0)</f>
        <v>50</v>
      </c>
      <c r="M19">
        <f>G19*Komponen!C10 + H19*Komponen!C11 + I19*Komponen!C12 + J19*Komponen!C13 + K19*Komponen!C14 + L19*Komponen!C15</f>
        <v>74.75</v>
      </c>
      <c r="N19" t="str">
        <f t="shared" si="0"/>
        <v>B+</v>
      </c>
    </row>
    <row r="20" spans="1:14" x14ac:dyDescent="0.3">
      <c r="A20">
        <v>16</v>
      </c>
      <c r="B20" t="s">
        <v>108</v>
      </c>
      <c r="C20" t="s">
        <v>109</v>
      </c>
      <c r="D20">
        <v>156646</v>
      </c>
      <c r="E20" t="s">
        <v>1</v>
      </c>
      <c r="F20" t="s">
        <v>3</v>
      </c>
      <c r="G20" s="3">
        <f>ROUND(VLOOKUP($B20,'[1]REKAP NILAI'!$C$5:$J$195,3,FALSE),0)</f>
        <v>55</v>
      </c>
      <c r="H20" s="3">
        <f>ROUND(VLOOKUP($B20,'[1]REKAP NILAI'!$C$5:$J$195,4,FALSE),0)</f>
        <v>98</v>
      </c>
      <c r="I20" s="3">
        <f>ROUND(VLOOKUP($B20,'[1]REKAP NILAI'!$C$5:$J$195,5,FALSE),0)</f>
        <v>0</v>
      </c>
      <c r="J20" s="3">
        <f>ROUND(VLOOKUP($B20,'[1]REKAP NILAI'!$C$5:$J$195,6,FALSE),0)</f>
        <v>80</v>
      </c>
      <c r="K20" s="3">
        <f>ROUND(VLOOKUP($B20,'[1]REKAP NILAI'!$C$5:$J$195,7,FALSE),0)</f>
        <v>100</v>
      </c>
      <c r="L20" s="3">
        <f>ROUND(VLOOKUP($B20,'[1]REKAP NILAI'!$C$5:$J$195,8,FALSE),0)</f>
        <v>62</v>
      </c>
      <c r="M20">
        <f>G20*Komponen!C10 + H20*Komponen!C11 + I20*Komponen!C12 + J20*Komponen!C13 + K20*Komponen!C14 + L20*Komponen!C15</f>
        <v>74.849999999999994</v>
      </c>
      <c r="N20" t="str">
        <f t="shared" si="0"/>
        <v>B+</v>
      </c>
    </row>
    <row r="21" spans="1:14" x14ac:dyDescent="0.3">
      <c r="A21">
        <v>17</v>
      </c>
      <c r="B21" t="s">
        <v>110</v>
      </c>
      <c r="C21" t="s">
        <v>111</v>
      </c>
      <c r="D21">
        <v>155570</v>
      </c>
      <c r="E21" t="s">
        <v>1</v>
      </c>
      <c r="F21" t="s">
        <v>3</v>
      </c>
      <c r="G21" s="3">
        <f>ROUND(VLOOKUP($B21,'[1]REKAP NILAI'!$C$5:$J$195,3,FALSE),0)</f>
        <v>35</v>
      </c>
      <c r="H21" s="3">
        <f>ROUND(VLOOKUP($B21,'[1]REKAP NILAI'!$C$5:$J$195,4,FALSE),0)</f>
        <v>60</v>
      </c>
      <c r="I21" s="3">
        <f>ROUND(VLOOKUP($B21,'[1]REKAP NILAI'!$C$5:$J$195,5,FALSE),0)</f>
        <v>0</v>
      </c>
      <c r="J21" s="3">
        <f>ROUND(VLOOKUP($B21,'[1]REKAP NILAI'!$C$5:$J$195,6,FALSE),0)</f>
        <v>43</v>
      </c>
      <c r="K21" s="3">
        <f>ROUND(VLOOKUP($B21,'[1]REKAP NILAI'!$C$5:$J$195,7,FALSE),0)</f>
        <v>75</v>
      </c>
      <c r="L21" s="3">
        <f>ROUND(VLOOKUP($B21,'[1]REKAP NILAI'!$C$5:$J$195,8,FALSE),0)</f>
        <v>26</v>
      </c>
      <c r="M21">
        <f>G21*Komponen!C10 + H21*Komponen!C11 + I21*Komponen!C12 + J21*Komponen!C13 + K21*Komponen!C14 + L21*Komponen!C15</f>
        <v>43.349999999999994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156109</v>
      </c>
      <c r="E22" t="s">
        <v>1</v>
      </c>
      <c r="F22" t="s">
        <v>3</v>
      </c>
      <c r="G22" s="3">
        <f>ROUND(VLOOKUP($B22,'[1]REKAP NILAI'!$C$5:$J$195,3,FALSE),0)</f>
        <v>74</v>
      </c>
      <c r="H22" s="3">
        <f>ROUND(VLOOKUP($B22,'[1]REKAP NILAI'!$C$5:$J$195,4,FALSE),0)</f>
        <v>68</v>
      </c>
      <c r="I22" s="3">
        <f>ROUND(VLOOKUP($B22,'[1]REKAP NILAI'!$C$5:$J$195,5,FALSE),0)</f>
        <v>0</v>
      </c>
      <c r="J22" s="3">
        <f>ROUND(VLOOKUP($B22,'[1]REKAP NILAI'!$C$5:$J$195,6,FALSE),0)</f>
        <v>43</v>
      </c>
      <c r="K22" s="3">
        <f>ROUND(VLOOKUP($B22,'[1]REKAP NILAI'!$C$5:$J$195,7,FALSE),0)</f>
        <v>45</v>
      </c>
      <c r="L22" s="3">
        <f>ROUND(VLOOKUP($B22,'[1]REKAP NILAI'!$C$5:$J$195,8,FALSE),0)</f>
        <v>31</v>
      </c>
      <c r="M22">
        <f>G22*Komponen!C10 + H22*Komponen!C11 + I22*Komponen!C12 + J22*Komponen!C13 + K22*Komponen!C14 + L22*Komponen!C15</f>
        <v>53.599999999999994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153543</v>
      </c>
      <c r="E23" t="s">
        <v>1</v>
      </c>
      <c r="F23" t="s">
        <v>3</v>
      </c>
      <c r="G23" s="3">
        <f>ROUND(VLOOKUP($B23,'[1]REKAP NILAI'!$C$5:$J$195,3,FALSE),0)</f>
        <v>69</v>
      </c>
      <c r="H23" s="3">
        <f>ROUND(VLOOKUP($B23,'[1]REKAP NILAI'!$C$5:$J$195,4,FALSE),0)</f>
        <v>38</v>
      </c>
      <c r="I23" s="3">
        <f>ROUND(VLOOKUP($B23,'[1]REKAP NILAI'!$C$5:$J$195,5,FALSE),0)</f>
        <v>0</v>
      </c>
      <c r="J23" s="3">
        <f>ROUND(VLOOKUP($B23,'[1]REKAP NILAI'!$C$5:$J$195,6,FALSE),0)</f>
        <v>43</v>
      </c>
      <c r="K23" s="3">
        <f>ROUND(VLOOKUP($B23,'[1]REKAP NILAI'!$C$5:$J$195,7,FALSE),0)</f>
        <v>0</v>
      </c>
      <c r="L23" s="3">
        <f>ROUND(VLOOKUP($B23,'[1]REKAP NILAI'!$C$5:$J$195,8,FALSE),0)</f>
        <v>31</v>
      </c>
      <c r="M23">
        <f>G23*Komponen!C10 + H23*Komponen!C11 + I23*Komponen!C12 + J23*Komponen!C13 + K23*Komponen!C14 + L23*Komponen!C15</f>
        <v>40.35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156931</v>
      </c>
      <c r="E24" t="s">
        <v>1</v>
      </c>
      <c r="F24" t="s">
        <v>3</v>
      </c>
      <c r="G24" s="3">
        <f>ROUND(VLOOKUP($B24,'[1]REKAP NILAI'!$C$5:$J$195,3,FALSE),0)</f>
        <v>37</v>
      </c>
      <c r="H24" s="3">
        <f>ROUND(VLOOKUP($B24,'[1]REKAP NILAI'!$C$5:$J$195,4,FALSE),0)</f>
        <v>0</v>
      </c>
      <c r="I24" s="3">
        <f>ROUND(VLOOKUP($B24,'[1]REKAP NILAI'!$C$5:$J$195,5,FALSE),0)</f>
        <v>0</v>
      </c>
      <c r="J24" s="3">
        <f>ROUND(VLOOKUP($B24,'[1]REKAP NILAI'!$C$5:$J$195,6,FALSE),0)</f>
        <v>0</v>
      </c>
      <c r="K24" s="3">
        <f>ROUND(VLOOKUP($B24,'[1]REKAP NILAI'!$C$5:$J$195,7,FALSE),0)</f>
        <v>0</v>
      </c>
      <c r="L24" s="3">
        <f>ROUND(VLOOKUP($B24,'[1]REKAP NILAI'!$C$5:$J$195,8,FALSE),0)</f>
        <v>0</v>
      </c>
      <c r="M24">
        <f>G24*Komponen!C10 + H24*Komponen!C11 + I24*Komponen!C12 + J24*Komponen!C13 + K24*Komponen!C14 + L24*Komponen!C15</f>
        <v>9.25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155394</v>
      </c>
      <c r="E25" t="s">
        <v>1</v>
      </c>
      <c r="F25" t="s">
        <v>3</v>
      </c>
      <c r="G25" s="3">
        <f>ROUND(VLOOKUP($B25,'[1]REKAP NILAI'!$C$5:$J$195,3,FALSE),0)</f>
        <v>79</v>
      </c>
      <c r="H25" s="3">
        <f>ROUND(VLOOKUP($B25,'[1]REKAP NILAI'!$C$5:$J$195,4,FALSE),0)</f>
        <v>68</v>
      </c>
      <c r="I25" s="3">
        <f>ROUND(VLOOKUP($B25,'[1]REKAP NILAI'!$C$5:$J$195,5,FALSE),0)</f>
        <v>0</v>
      </c>
      <c r="J25" s="3">
        <f>ROUND(VLOOKUP($B25,'[1]REKAP NILAI'!$C$5:$J$195,6,FALSE),0)</f>
        <v>100</v>
      </c>
      <c r="K25" s="3">
        <f>ROUND(VLOOKUP($B25,'[1]REKAP NILAI'!$C$5:$J$195,7,FALSE),0)</f>
        <v>45</v>
      </c>
      <c r="L25" s="3">
        <f>ROUND(VLOOKUP($B25,'[1]REKAP NILAI'!$C$5:$J$195,8,FALSE),0)</f>
        <v>46</v>
      </c>
      <c r="M25">
        <f>G25*Komponen!C10 + H25*Komponen!C11 + I25*Komponen!C12 + J25*Komponen!C13 + K25*Komponen!C14 + L25*Komponen!C15</f>
        <v>65.05</v>
      </c>
      <c r="N25" t="str">
        <f t="shared" si="0"/>
        <v>B</v>
      </c>
    </row>
    <row r="26" spans="1:14" x14ac:dyDescent="0.3">
      <c r="A26">
        <v>22</v>
      </c>
      <c r="B26" t="s">
        <v>120</v>
      </c>
      <c r="C26" t="s">
        <v>121</v>
      </c>
      <c r="D26">
        <v>155873</v>
      </c>
      <c r="E26" t="s">
        <v>1</v>
      </c>
      <c r="F26" t="s">
        <v>3</v>
      </c>
      <c r="G26" s="3">
        <f>ROUND(VLOOKUP($B26,'[1]REKAP NILAI'!$C$5:$J$195,3,FALSE),0)</f>
        <v>29</v>
      </c>
      <c r="H26" s="3">
        <f>ROUND(VLOOKUP($B26,'[1]REKAP NILAI'!$C$5:$J$195,4,FALSE),0)</f>
        <v>38</v>
      </c>
      <c r="I26" s="3">
        <f>ROUND(VLOOKUP($B26,'[1]REKAP NILAI'!$C$5:$J$195,5,FALSE),0)</f>
        <v>0</v>
      </c>
      <c r="J26" s="3">
        <f>ROUND(VLOOKUP($B26,'[1]REKAP NILAI'!$C$5:$J$195,6,FALSE),0)</f>
        <v>29</v>
      </c>
      <c r="K26" s="3">
        <f>ROUND(VLOOKUP($B26,'[1]REKAP NILAI'!$C$5:$J$195,7,FALSE),0)</f>
        <v>0</v>
      </c>
      <c r="L26" s="3">
        <f>ROUND(VLOOKUP($B26,'[1]REKAP NILAI'!$C$5:$J$195,8,FALSE),0)</f>
        <v>20</v>
      </c>
      <c r="M26">
        <f>G26*Komponen!C10 + H26*Komponen!C11 + I26*Komponen!C12 + J26*Komponen!C13 + K26*Komponen!C14 + L26*Komponen!C15</f>
        <v>25.65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156744</v>
      </c>
      <c r="E27" t="s">
        <v>1</v>
      </c>
      <c r="F27" t="s">
        <v>3</v>
      </c>
      <c r="G27" s="3">
        <f>ROUND(VLOOKUP($B27,'[1]REKAP NILAI'!$C$5:$J$195,3,FALSE),0)</f>
        <v>79</v>
      </c>
      <c r="H27" s="3">
        <f>ROUND(VLOOKUP($B27,'[1]REKAP NILAI'!$C$5:$J$195,4,FALSE),0)</f>
        <v>83</v>
      </c>
      <c r="I27" s="3">
        <f>ROUND(VLOOKUP($B27,'[1]REKAP NILAI'!$C$5:$J$195,5,FALSE),0)</f>
        <v>0</v>
      </c>
      <c r="J27" s="3">
        <f>ROUND(VLOOKUP($B27,'[1]REKAP NILAI'!$C$5:$J$195,6,FALSE),0)</f>
        <v>71</v>
      </c>
      <c r="K27" s="3">
        <f>ROUND(VLOOKUP($B27,'[1]REKAP NILAI'!$C$5:$J$195,7,FALSE),0)</f>
        <v>65</v>
      </c>
      <c r="L27" s="3">
        <f>ROUND(VLOOKUP($B27,'[1]REKAP NILAI'!$C$5:$J$195,8,FALSE),0)</f>
        <v>54</v>
      </c>
      <c r="M27">
        <f>G27*Komponen!C10 + H27*Komponen!C11 + I27*Komponen!C12 + J27*Komponen!C13 + K27*Komponen!C14 + L27*Komponen!C15</f>
        <v>70.3</v>
      </c>
      <c r="N27" t="str">
        <f t="shared" si="0"/>
        <v>B+</v>
      </c>
    </row>
    <row r="28" spans="1:14" x14ac:dyDescent="0.3">
      <c r="A28">
        <v>24</v>
      </c>
      <c r="B28" t="s">
        <v>124</v>
      </c>
      <c r="C28" t="s">
        <v>125</v>
      </c>
      <c r="D28">
        <v>156736</v>
      </c>
      <c r="E28" t="s">
        <v>1</v>
      </c>
      <c r="F28" t="s">
        <v>3</v>
      </c>
      <c r="G28" s="3">
        <f>ROUND(VLOOKUP($B28,'[1]REKAP NILAI'!$C$5:$J$195,3,FALSE),0)</f>
        <v>74</v>
      </c>
      <c r="H28" s="3">
        <f>ROUND(VLOOKUP($B28,'[1]REKAP NILAI'!$C$5:$J$195,4,FALSE),0)</f>
        <v>75</v>
      </c>
      <c r="I28" s="3">
        <f>ROUND(VLOOKUP($B28,'[1]REKAP NILAI'!$C$5:$J$195,5,FALSE),0)</f>
        <v>0</v>
      </c>
      <c r="J28" s="3">
        <f>ROUND(VLOOKUP($B28,'[1]REKAP NILAI'!$C$5:$J$195,6,FALSE),0)</f>
        <v>43</v>
      </c>
      <c r="K28" s="3">
        <f>ROUND(VLOOKUP($B28,'[1]REKAP NILAI'!$C$5:$J$195,7,FALSE),0)</f>
        <v>55</v>
      </c>
      <c r="L28" s="3">
        <f>ROUND(VLOOKUP($B28,'[1]REKAP NILAI'!$C$5:$J$195,8,FALSE),0)</f>
        <v>23</v>
      </c>
      <c r="M28">
        <f>G28*Komponen!C10 + H28*Komponen!C11 + I28*Komponen!C12 + J28*Komponen!C13 + K28*Komponen!C14 + L28*Komponen!C15</f>
        <v>53.949999999999996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156777</v>
      </c>
      <c r="E29" t="s">
        <v>1</v>
      </c>
      <c r="F29" t="s">
        <v>3</v>
      </c>
      <c r="G29" s="3">
        <f>ROUND(VLOOKUP($B29,'[1]REKAP NILAI'!$C$5:$J$195,3,FALSE),0)</f>
        <v>84</v>
      </c>
      <c r="H29" s="3">
        <f>ROUND(VLOOKUP($B29,'[1]REKAP NILAI'!$C$5:$J$195,4,FALSE),0)</f>
        <v>70</v>
      </c>
      <c r="I29" s="3">
        <f>ROUND(VLOOKUP($B29,'[1]REKAP NILAI'!$C$5:$J$195,5,FALSE),0)</f>
        <v>0</v>
      </c>
      <c r="J29" s="3">
        <f>ROUND(VLOOKUP($B29,'[1]REKAP NILAI'!$C$5:$J$195,6,FALSE),0)</f>
        <v>71</v>
      </c>
      <c r="K29" s="3">
        <f>ROUND(VLOOKUP($B29,'[1]REKAP NILAI'!$C$5:$J$195,7,FALSE),0)</f>
        <v>100</v>
      </c>
      <c r="L29" s="3">
        <f>ROUND(VLOOKUP($B29,'[1]REKAP NILAI'!$C$5:$J$195,8,FALSE),0)</f>
        <v>54</v>
      </c>
      <c r="M29">
        <f>G29*Komponen!C10 + H29*Komponen!C11 + I29*Komponen!C12 + J29*Komponen!C13 + K29*Komponen!C14 + L29*Komponen!C15</f>
        <v>71.8</v>
      </c>
      <c r="N29" t="str">
        <f t="shared" si="0"/>
        <v>B+</v>
      </c>
    </row>
    <row r="30" spans="1:14" x14ac:dyDescent="0.3">
      <c r="A30">
        <v>26</v>
      </c>
      <c r="B30" t="s">
        <v>128</v>
      </c>
      <c r="C30" t="s">
        <v>129</v>
      </c>
      <c r="D30">
        <v>155295</v>
      </c>
      <c r="E30" t="s">
        <v>1</v>
      </c>
      <c r="F30" t="s">
        <v>3</v>
      </c>
      <c r="G30" s="3">
        <f>ROUND(VLOOKUP($B30,'[1]REKAP NILAI'!$C$5:$J$195,3,FALSE),0)</f>
        <v>53</v>
      </c>
      <c r="H30" s="3">
        <f>ROUND(VLOOKUP($B30,'[1]REKAP NILAI'!$C$5:$J$195,4,FALSE),0)</f>
        <v>60</v>
      </c>
      <c r="I30" s="3">
        <f>ROUND(VLOOKUP($B30,'[1]REKAP NILAI'!$C$5:$J$195,5,FALSE),0)</f>
        <v>0</v>
      </c>
      <c r="J30" s="3">
        <f>ROUND(VLOOKUP($B30,'[1]REKAP NILAI'!$C$5:$J$195,6,FALSE),0)</f>
        <v>14</v>
      </c>
      <c r="K30" s="3">
        <f>ROUND(VLOOKUP($B30,'[1]REKAP NILAI'!$C$5:$J$195,7,FALSE),0)</f>
        <v>35</v>
      </c>
      <c r="L30" s="3">
        <f>ROUND(VLOOKUP($B30,'[1]REKAP NILAI'!$C$5:$J$195,8,FALSE),0)</f>
        <v>27</v>
      </c>
      <c r="M30">
        <f>G30*Komponen!C10 + H30*Komponen!C11 + I30*Komponen!C12 + J30*Komponen!C13 + K30*Komponen!C14 + L30*Komponen!C15</f>
        <v>41.25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155784</v>
      </c>
      <c r="E31" t="s">
        <v>1</v>
      </c>
      <c r="F31" t="s">
        <v>3</v>
      </c>
      <c r="G31" s="3">
        <f>ROUND(VLOOKUP($B31,'[1]REKAP NILAI'!$C$5:$J$195,3,FALSE),0)</f>
        <v>50</v>
      </c>
      <c r="H31" s="3">
        <f>ROUND(VLOOKUP($B31,'[1]REKAP NILAI'!$C$5:$J$195,4,FALSE),0)</f>
        <v>65</v>
      </c>
      <c r="I31" s="3">
        <f>ROUND(VLOOKUP($B31,'[1]REKAP NILAI'!$C$5:$J$195,5,FALSE),0)</f>
        <v>0</v>
      </c>
      <c r="J31" s="3">
        <f>ROUND(VLOOKUP($B31,'[1]REKAP NILAI'!$C$5:$J$195,6,FALSE),0)</f>
        <v>0</v>
      </c>
      <c r="K31" s="3">
        <f>ROUND(VLOOKUP($B31,'[1]REKAP NILAI'!$C$5:$J$195,7,FALSE),0)</f>
        <v>70</v>
      </c>
      <c r="L31" s="3">
        <f>ROUND(VLOOKUP($B31,'[1]REKAP NILAI'!$C$5:$J$195,8,FALSE),0)</f>
        <v>45</v>
      </c>
      <c r="M31">
        <f>G31*Komponen!C10 + H31*Komponen!C11 + I31*Komponen!C12 + J31*Komponen!C13 + K31*Komponen!C14 + L31*Komponen!C15</f>
        <v>49.25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156576</v>
      </c>
      <c r="E32" t="s">
        <v>1</v>
      </c>
      <c r="F32" t="s">
        <v>3</v>
      </c>
      <c r="G32" s="3">
        <f>ROUND(VLOOKUP($B32,'[1]REKAP NILAI'!$C$5:$J$195,3,FALSE),0)</f>
        <v>75</v>
      </c>
      <c r="H32" s="3">
        <f>ROUND(VLOOKUP($B32,'[1]REKAP NILAI'!$C$5:$J$195,4,FALSE),0)</f>
        <v>84</v>
      </c>
      <c r="I32" s="3">
        <f>ROUND(VLOOKUP($B32,'[1]REKAP NILAI'!$C$5:$J$195,5,FALSE),0)</f>
        <v>0</v>
      </c>
      <c r="J32" s="3">
        <f>ROUND(VLOOKUP($B32,'[1]REKAP NILAI'!$C$5:$J$195,6,FALSE),0)</f>
        <v>57</v>
      </c>
      <c r="K32" s="3">
        <f>ROUND(VLOOKUP($B32,'[1]REKAP NILAI'!$C$5:$J$195,7,FALSE),0)</f>
        <v>0</v>
      </c>
      <c r="L32" s="3">
        <f>ROUND(VLOOKUP($B32,'[1]REKAP NILAI'!$C$5:$J$195,8,FALSE),0)</f>
        <v>38</v>
      </c>
      <c r="M32">
        <f>G32*Komponen!C10 + H32*Komponen!C11 + I32*Komponen!C12 + J32*Komponen!C13 + K32*Komponen!C14 + L32*Komponen!C15</f>
        <v>56.85</v>
      </c>
      <c r="N32" t="str">
        <f t="shared" si="0"/>
        <v>C+</v>
      </c>
    </row>
    <row r="33" spans="1:14" x14ac:dyDescent="0.3">
      <c r="A33">
        <v>29</v>
      </c>
      <c r="B33" t="s">
        <v>134</v>
      </c>
      <c r="C33" t="s">
        <v>135</v>
      </c>
      <c r="D33">
        <v>155160</v>
      </c>
      <c r="E33" t="s">
        <v>1</v>
      </c>
      <c r="F33" t="s">
        <v>3</v>
      </c>
      <c r="G33" s="3">
        <f>ROUND(VLOOKUP($B33,'[1]REKAP NILAI'!$C$5:$J$195,3,FALSE),0)</f>
        <v>80</v>
      </c>
      <c r="H33" s="3">
        <f>ROUND(VLOOKUP($B33,'[1]REKAP NILAI'!$C$5:$J$195,4,FALSE),0)</f>
        <v>83</v>
      </c>
      <c r="I33" s="3">
        <f>ROUND(VLOOKUP($B33,'[1]REKAP NILAI'!$C$5:$J$195,5,FALSE),0)</f>
        <v>0</v>
      </c>
      <c r="J33" s="3">
        <f>ROUND(VLOOKUP($B33,'[1]REKAP NILAI'!$C$5:$J$195,6,FALSE),0)</f>
        <v>86</v>
      </c>
      <c r="K33" s="3">
        <f>ROUND(VLOOKUP($B33,'[1]REKAP NILAI'!$C$5:$J$195,7,FALSE),0)</f>
        <v>55</v>
      </c>
      <c r="L33" s="3">
        <f>ROUND(VLOOKUP($B33,'[1]REKAP NILAI'!$C$5:$J$195,8,FALSE),0)</f>
        <v>61</v>
      </c>
      <c r="M33">
        <f>G33*Komponen!C10 + H33*Komponen!C11 + I33*Komponen!C12 + J33*Komponen!C13 + K33*Komponen!C14 + L33*Komponen!C15</f>
        <v>73.150000000000006</v>
      </c>
      <c r="N33" t="str">
        <f t="shared" si="0"/>
        <v>B+</v>
      </c>
    </row>
    <row r="34" spans="1:14" x14ac:dyDescent="0.3">
      <c r="A34">
        <v>30</v>
      </c>
      <c r="B34" t="s">
        <v>136</v>
      </c>
      <c r="C34" t="s">
        <v>137</v>
      </c>
      <c r="D34">
        <v>154534</v>
      </c>
      <c r="E34" t="s">
        <v>1</v>
      </c>
      <c r="F34" t="s">
        <v>3</v>
      </c>
      <c r="G34" s="3">
        <f>ROUND(VLOOKUP($B34,'[1]REKAP NILAI'!$C$5:$J$195,3,FALSE),0)</f>
        <v>44</v>
      </c>
      <c r="H34" s="3">
        <f>ROUND(VLOOKUP($B34,'[1]REKAP NILAI'!$C$5:$J$195,4,FALSE),0)</f>
        <v>38</v>
      </c>
      <c r="I34" s="3">
        <f>ROUND(VLOOKUP($B34,'[1]REKAP NILAI'!$C$5:$J$195,5,FALSE),0)</f>
        <v>0</v>
      </c>
      <c r="J34" s="3">
        <f>ROUND(VLOOKUP($B34,'[1]REKAP NILAI'!$C$5:$J$195,6,FALSE),0)</f>
        <v>0</v>
      </c>
      <c r="K34" s="3">
        <f>ROUND(VLOOKUP($B34,'[1]REKAP NILAI'!$C$5:$J$195,7,FALSE),0)</f>
        <v>0</v>
      </c>
      <c r="L34" s="3">
        <f>ROUND(VLOOKUP($B34,'[1]REKAP NILAI'!$C$5:$J$195,8,FALSE),0)</f>
        <v>0</v>
      </c>
      <c r="M34">
        <f>G34*Komponen!C10 + H34*Komponen!C11 + I34*Komponen!C12 + J34*Komponen!C13 + K34*Komponen!C14 + L34*Komponen!C15</f>
        <v>20.5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156478</v>
      </c>
      <c r="E35" t="s">
        <v>1</v>
      </c>
      <c r="F35" t="s">
        <v>3</v>
      </c>
      <c r="G35" s="3">
        <f>ROUND(VLOOKUP($B35,'[1]REKAP NILAI'!$C$5:$J$195,3,FALSE),0)</f>
        <v>63</v>
      </c>
      <c r="H35" s="3">
        <f>ROUND(VLOOKUP($B35,'[1]REKAP NILAI'!$C$5:$J$195,4,FALSE),0)</f>
        <v>40</v>
      </c>
      <c r="I35" s="3">
        <f>ROUND(VLOOKUP($B35,'[1]REKAP NILAI'!$C$5:$J$195,5,FALSE),0)</f>
        <v>0</v>
      </c>
      <c r="J35" s="3">
        <f>ROUND(VLOOKUP($B35,'[1]REKAP NILAI'!$C$5:$J$195,6,FALSE),0)</f>
        <v>14</v>
      </c>
      <c r="K35" s="3">
        <f>ROUND(VLOOKUP($B35,'[1]REKAP NILAI'!$C$5:$J$195,7,FALSE),0)</f>
        <v>0</v>
      </c>
      <c r="L35" s="3">
        <f>ROUND(VLOOKUP($B35,'[1]REKAP NILAI'!$C$5:$J$195,8,FALSE),0)</f>
        <v>0</v>
      </c>
      <c r="M35">
        <f>G35*Komponen!C10 + H35*Komponen!C11 + I35*Komponen!C12 + J35*Komponen!C13 + K35*Komponen!C14 + L35*Komponen!C15</f>
        <v>27.15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151749</v>
      </c>
      <c r="E36" t="s">
        <v>1</v>
      </c>
      <c r="F36" t="s">
        <v>3</v>
      </c>
      <c r="G36" s="3">
        <f>ROUND(VLOOKUP($B36,'[1]REKAP NILAI'!$C$5:$J$195,3,FALSE),0)</f>
        <v>84</v>
      </c>
      <c r="H36" s="3">
        <f>ROUND(VLOOKUP($B36,'[1]REKAP NILAI'!$C$5:$J$195,4,FALSE),0)</f>
        <v>83</v>
      </c>
      <c r="I36" s="3">
        <f>ROUND(VLOOKUP($B36,'[1]REKAP NILAI'!$C$5:$J$195,5,FALSE),0)</f>
        <v>0</v>
      </c>
      <c r="J36" s="3">
        <f>ROUND(VLOOKUP($B36,'[1]REKAP NILAI'!$C$5:$J$195,6,FALSE),0)</f>
        <v>100</v>
      </c>
      <c r="K36" s="3">
        <f>ROUND(VLOOKUP($B36,'[1]REKAP NILAI'!$C$5:$J$195,7,FALSE),0)</f>
        <v>70</v>
      </c>
      <c r="L36" s="3">
        <f>ROUND(VLOOKUP($B36,'[1]REKAP NILAI'!$C$5:$J$195,8,FALSE),0)</f>
        <v>74</v>
      </c>
      <c r="M36">
        <f>G36*Komponen!C10 + H36*Komponen!C11 + I36*Komponen!C12 + J36*Komponen!C13 + K36*Komponen!C14 + L36*Komponen!C15</f>
        <v>80.95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54C6-CC07-435F-8D33-8AB5565A8D36}">
  <dimension ref="A1:G26"/>
  <sheetViews>
    <sheetView workbookViewId="0">
      <selection activeCell="E1" sqref="E1:G26"/>
    </sheetView>
  </sheetViews>
  <sheetFormatPr defaultRowHeight="14.4" x14ac:dyDescent="0.3"/>
  <sheetData>
    <row r="1" spans="1:7" x14ac:dyDescent="0.3">
      <c r="A1" s="3">
        <v>57.142857142857139</v>
      </c>
      <c r="B1" s="3">
        <v>85</v>
      </c>
      <c r="C1" s="3">
        <v>44.75</v>
      </c>
      <c r="E1">
        <f>ROUND(A1,0)</f>
        <v>57</v>
      </c>
      <c r="F1" s="15">
        <f t="shared" ref="F1:G1" si="0">ROUND(B1,0)</f>
        <v>85</v>
      </c>
      <c r="G1" s="15">
        <f t="shared" si="0"/>
        <v>45</v>
      </c>
    </row>
    <row r="2" spans="1:7" x14ac:dyDescent="0.3">
      <c r="A2" s="3">
        <v>0</v>
      </c>
      <c r="B2" s="3">
        <v>0</v>
      </c>
      <c r="C2" s="3">
        <v>0</v>
      </c>
      <c r="E2" s="15">
        <f t="shared" ref="E2:E26" si="1">ROUND(A2,0)</f>
        <v>0</v>
      </c>
      <c r="F2" s="15">
        <f t="shared" ref="F2:F26" si="2">ROUND(B2,0)</f>
        <v>0</v>
      </c>
      <c r="G2" s="15">
        <f t="shared" ref="G2:G26" si="3">ROUND(C2,0)</f>
        <v>0</v>
      </c>
    </row>
    <row r="3" spans="1:7" x14ac:dyDescent="0.3">
      <c r="A3" s="3">
        <v>14.285714285714285</v>
      </c>
      <c r="B3" s="3">
        <v>70</v>
      </c>
      <c r="C3" s="3">
        <v>38</v>
      </c>
      <c r="E3" s="15">
        <f t="shared" si="1"/>
        <v>14</v>
      </c>
      <c r="F3" s="15">
        <f t="shared" si="2"/>
        <v>70</v>
      </c>
      <c r="G3" s="15">
        <f t="shared" si="3"/>
        <v>38</v>
      </c>
    </row>
    <row r="4" spans="1:7" x14ac:dyDescent="0.3">
      <c r="A4" s="3">
        <v>28.571428571428569</v>
      </c>
      <c r="B4" s="3">
        <v>0</v>
      </c>
      <c r="C4" s="3">
        <v>28.25</v>
      </c>
      <c r="E4" s="15">
        <f t="shared" si="1"/>
        <v>29</v>
      </c>
      <c r="F4" s="15">
        <f t="shared" si="2"/>
        <v>0</v>
      </c>
      <c r="G4" s="15">
        <f t="shared" si="3"/>
        <v>28</v>
      </c>
    </row>
    <row r="5" spans="1:7" x14ac:dyDescent="0.3">
      <c r="A5" s="3">
        <v>28.571428571428569</v>
      </c>
      <c r="B5" s="3">
        <v>80</v>
      </c>
      <c r="C5" s="3">
        <v>40.5</v>
      </c>
      <c r="E5" s="15">
        <f t="shared" si="1"/>
        <v>29</v>
      </c>
      <c r="F5" s="15">
        <f t="shared" si="2"/>
        <v>80</v>
      </c>
      <c r="G5" s="15">
        <f t="shared" si="3"/>
        <v>41</v>
      </c>
    </row>
    <row r="6" spans="1:7" x14ac:dyDescent="0.3">
      <c r="A6" s="3">
        <v>100</v>
      </c>
      <c r="B6" s="3">
        <v>65</v>
      </c>
      <c r="C6" s="3">
        <v>49.75</v>
      </c>
      <c r="E6" s="15">
        <f t="shared" si="1"/>
        <v>100</v>
      </c>
      <c r="F6" s="15">
        <f t="shared" si="2"/>
        <v>65</v>
      </c>
      <c r="G6" s="15">
        <f t="shared" si="3"/>
        <v>50</v>
      </c>
    </row>
    <row r="7" spans="1:7" x14ac:dyDescent="0.3">
      <c r="A7" s="3">
        <v>50</v>
      </c>
      <c r="B7" s="3">
        <v>95</v>
      </c>
      <c r="C7" s="3">
        <v>74.25</v>
      </c>
      <c r="E7" s="15">
        <f t="shared" si="1"/>
        <v>50</v>
      </c>
      <c r="F7" s="15">
        <f t="shared" si="2"/>
        <v>95</v>
      </c>
      <c r="G7" s="15">
        <f t="shared" si="3"/>
        <v>74</v>
      </c>
    </row>
    <row r="8" spans="1:7" x14ac:dyDescent="0.3">
      <c r="A8" s="3">
        <v>28.571428571428569</v>
      </c>
      <c r="B8" s="3">
        <v>0</v>
      </c>
      <c r="C8" s="3">
        <v>15.75</v>
      </c>
      <c r="E8" s="15">
        <f t="shared" si="1"/>
        <v>29</v>
      </c>
      <c r="F8" s="15">
        <f t="shared" si="2"/>
        <v>0</v>
      </c>
      <c r="G8" s="15">
        <f t="shared" si="3"/>
        <v>16</v>
      </c>
    </row>
    <row r="9" spans="1:7" x14ac:dyDescent="0.3">
      <c r="A9" s="3">
        <v>100</v>
      </c>
      <c r="B9" s="3">
        <v>100</v>
      </c>
      <c r="C9" s="3">
        <v>50.25</v>
      </c>
      <c r="E9" s="15">
        <f t="shared" si="1"/>
        <v>100</v>
      </c>
      <c r="F9" s="15">
        <f t="shared" si="2"/>
        <v>100</v>
      </c>
      <c r="G9" s="15">
        <f t="shared" si="3"/>
        <v>50</v>
      </c>
    </row>
    <row r="10" spans="1:7" x14ac:dyDescent="0.3">
      <c r="A10" s="3">
        <v>80</v>
      </c>
      <c r="B10" s="3">
        <v>100</v>
      </c>
      <c r="C10" s="3">
        <v>62.25</v>
      </c>
      <c r="E10" s="15">
        <f t="shared" si="1"/>
        <v>80</v>
      </c>
      <c r="F10" s="15">
        <f t="shared" si="2"/>
        <v>100</v>
      </c>
      <c r="G10" s="15">
        <f t="shared" si="3"/>
        <v>62</v>
      </c>
    </row>
    <row r="11" spans="1:7" x14ac:dyDescent="0.3">
      <c r="A11" s="3">
        <v>42.857142857142854</v>
      </c>
      <c r="B11" s="3">
        <v>75</v>
      </c>
      <c r="C11" s="3">
        <v>26</v>
      </c>
      <c r="E11" s="15">
        <f t="shared" si="1"/>
        <v>43</v>
      </c>
      <c r="F11" s="15">
        <f t="shared" si="2"/>
        <v>75</v>
      </c>
      <c r="G11" s="15">
        <f t="shared" si="3"/>
        <v>26</v>
      </c>
    </row>
    <row r="12" spans="1:7" x14ac:dyDescent="0.3">
      <c r="A12" s="3">
        <v>42.857142857142854</v>
      </c>
      <c r="B12" s="3">
        <v>45</v>
      </c>
      <c r="C12" s="3">
        <v>31</v>
      </c>
      <c r="E12" s="15">
        <f t="shared" si="1"/>
        <v>43</v>
      </c>
      <c r="F12" s="15">
        <f t="shared" si="2"/>
        <v>45</v>
      </c>
      <c r="G12" s="15">
        <f t="shared" si="3"/>
        <v>31</v>
      </c>
    </row>
    <row r="13" spans="1:7" x14ac:dyDescent="0.3">
      <c r="A13" s="3">
        <v>42.857142857142854</v>
      </c>
      <c r="B13" s="3">
        <v>0</v>
      </c>
      <c r="C13" s="3">
        <v>30.5</v>
      </c>
      <c r="E13" s="15">
        <f t="shared" si="1"/>
        <v>43</v>
      </c>
      <c r="F13" s="15">
        <f t="shared" si="2"/>
        <v>0</v>
      </c>
      <c r="G13" s="15">
        <f t="shared" si="3"/>
        <v>31</v>
      </c>
    </row>
    <row r="14" spans="1:7" x14ac:dyDescent="0.3">
      <c r="A14" s="3">
        <v>0</v>
      </c>
      <c r="B14" s="3">
        <v>0</v>
      </c>
      <c r="C14" s="3">
        <v>0</v>
      </c>
      <c r="E14" s="15">
        <f t="shared" si="1"/>
        <v>0</v>
      </c>
      <c r="F14" s="15">
        <f t="shared" si="2"/>
        <v>0</v>
      </c>
      <c r="G14" s="15">
        <f t="shared" si="3"/>
        <v>0</v>
      </c>
    </row>
    <row r="15" spans="1:7" x14ac:dyDescent="0.3">
      <c r="A15" s="3">
        <v>100</v>
      </c>
      <c r="B15" s="3">
        <v>45</v>
      </c>
      <c r="C15" s="3">
        <v>46.25</v>
      </c>
      <c r="E15" s="15">
        <f t="shared" si="1"/>
        <v>100</v>
      </c>
      <c r="F15" s="15">
        <f t="shared" si="2"/>
        <v>45</v>
      </c>
      <c r="G15" s="15">
        <f t="shared" si="3"/>
        <v>46</v>
      </c>
    </row>
    <row r="16" spans="1:7" x14ac:dyDescent="0.3">
      <c r="A16" s="3">
        <v>28.571428571428569</v>
      </c>
      <c r="B16" s="3">
        <v>0</v>
      </c>
      <c r="C16" s="3">
        <v>20</v>
      </c>
      <c r="E16" s="15">
        <f t="shared" si="1"/>
        <v>29</v>
      </c>
      <c r="F16" s="15">
        <f t="shared" si="2"/>
        <v>0</v>
      </c>
      <c r="G16" s="15">
        <f t="shared" si="3"/>
        <v>20</v>
      </c>
    </row>
    <row r="17" spans="1:7" x14ac:dyDescent="0.3">
      <c r="A17" s="3">
        <v>71.428571428571431</v>
      </c>
      <c r="B17" s="3">
        <v>65</v>
      </c>
      <c r="C17" s="3">
        <v>53.75</v>
      </c>
      <c r="E17" s="15">
        <f t="shared" si="1"/>
        <v>71</v>
      </c>
      <c r="F17" s="15">
        <f t="shared" si="2"/>
        <v>65</v>
      </c>
      <c r="G17" s="15">
        <f t="shared" si="3"/>
        <v>54</v>
      </c>
    </row>
    <row r="18" spans="1:7" x14ac:dyDescent="0.3">
      <c r="A18" s="3">
        <v>42.857142857142854</v>
      </c>
      <c r="B18" s="3">
        <v>55</v>
      </c>
      <c r="C18" s="3">
        <v>22.5</v>
      </c>
      <c r="E18" s="15">
        <f t="shared" si="1"/>
        <v>43</v>
      </c>
      <c r="F18" s="15">
        <f t="shared" si="2"/>
        <v>55</v>
      </c>
      <c r="G18" s="15">
        <f t="shared" si="3"/>
        <v>23</v>
      </c>
    </row>
    <row r="19" spans="1:7" x14ac:dyDescent="0.3">
      <c r="A19" s="3">
        <v>71.428571428571431</v>
      </c>
      <c r="B19" s="3">
        <v>100</v>
      </c>
      <c r="C19" s="3">
        <v>53.75</v>
      </c>
      <c r="E19" s="15">
        <f t="shared" si="1"/>
        <v>71</v>
      </c>
      <c r="F19" s="15">
        <f t="shared" si="2"/>
        <v>100</v>
      </c>
      <c r="G19" s="15">
        <f t="shared" si="3"/>
        <v>54</v>
      </c>
    </row>
    <row r="20" spans="1:7" x14ac:dyDescent="0.3">
      <c r="A20" s="3">
        <v>14.285714285714285</v>
      </c>
      <c r="B20" s="3">
        <v>35</v>
      </c>
      <c r="C20" s="3">
        <v>26.5</v>
      </c>
      <c r="E20" s="15">
        <f t="shared" si="1"/>
        <v>14</v>
      </c>
      <c r="F20" s="15">
        <f t="shared" si="2"/>
        <v>35</v>
      </c>
      <c r="G20" s="15">
        <f t="shared" si="3"/>
        <v>27</v>
      </c>
    </row>
    <row r="21" spans="1:7" x14ac:dyDescent="0.3">
      <c r="A21" s="3">
        <v>0</v>
      </c>
      <c r="B21" s="3">
        <v>70</v>
      </c>
      <c r="C21" s="3">
        <v>45</v>
      </c>
      <c r="E21" s="15">
        <f t="shared" si="1"/>
        <v>0</v>
      </c>
      <c r="F21" s="15">
        <f t="shared" si="2"/>
        <v>70</v>
      </c>
      <c r="G21" s="15">
        <f t="shared" si="3"/>
        <v>45</v>
      </c>
    </row>
    <row r="22" spans="1:7" x14ac:dyDescent="0.3">
      <c r="A22" s="3">
        <v>57.142857142857139</v>
      </c>
      <c r="B22" s="3">
        <v>0</v>
      </c>
      <c r="C22" s="3">
        <v>38</v>
      </c>
      <c r="E22" s="15">
        <f t="shared" si="1"/>
        <v>57</v>
      </c>
      <c r="F22" s="15">
        <f t="shared" si="2"/>
        <v>0</v>
      </c>
      <c r="G22" s="15">
        <f t="shared" si="3"/>
        <v>38</v>
      </c>
    </row>
    <row r="23" spans="1:7" x14ac:dyDescent="0.3">
      <c r="A23" s="3">
        <v>85.714285714285708</v>
      </c>
      <c r="B23" s="3">
        <v>55</v>
      </c>
      <c r="C23" s="3">
        <v>61</v>
      </c>
      <c r="E23" s="15">
        <f t="shared" si="1"/>
        <v>86</v>
      </c>
      <c r="F23" s="15">
        <f t="shared" si="2"/>
        <v>55</v>
      </c>
      <c r="G23" s="15">
        <f t="shared" si="3"/>
        <v>61</v>
      </c>
    </row>
    <row r="24" spans="1:7" x14ac:dyDescent="0.3">
      <c r="A24" s="3">
        <v>0</v>
      </c>
      <c r="B24" s="3">
        <v>0</v>
      </c>
      <c r="C24" s="3">
        <v>0</v>
      </c>
      <c r="E24" s="15">
        <f t="shared" si="1"/>
        <v>0</v>
      </c>
      <c r="F24" s="15">
        <f t="shared" si="2"/>
        <v>0</v>
      </c>
      <c r="G24" s="15">
        <f t="shared" si="3"/>
        <v>0</v>
      </c>
    </row>
    <row r="25" spans="1:7" x14ac:dyDescent="0.3">
      <c r="A25" s="3">
        <v>14.285714285714285</v>
      </c>
      <c r="B25" s="3">
        <v>0</v>
      </c>
      <c r="C25" s="3">
        <v>0</v>
      </c>
      <c r="E25" s="15">
        <f t="shared" si="1"/>
        <v>14</v>
      </c>
      <c r="F25" s="15">
        <f t="shared" si="2"/>
        <v>0</v>
      </c>
      <c r="G25" s="15">
        <f t="shared" si="3"/>
        <v>0</v>
      </c>
    </row>
    <row r="26" spans="1:7" x14ac:dyDescent="0.3">
      <c r="A26" s="3">
        <v>100</v>
      </c>
      <c r="B26" s="3">
        <v>70</v>
      </c>
      <c r="C26" s="3">
        <v>73.5</v>
      </c>
      <c r="E26" s="15">
        <f t="shared" si="1"/>
        <v>100</v>
      </c>
      <c r="F26" s="15">
        <f t="shared" si="2"/>
        <v>70</v>
      </c>
      <c r="G26" s="15">
        <f t="shared" si="3"/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2025-02-03T03:39:19Z</dcterms:created>
  <dcterms:modified xsi:type="dcterms:W3CDTF">2025-02-03T17:38:15Z</dcterms:modified>
  <cp:category>nilai</cp:category>
</cp:coreProperties>
</file>